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029"/>
  <workbookPr/>
  <mc:AlternateContent xmlns:mc="http://schemas.openxmlformats.org/markup-compatibility/2006">
    <mc:Choice Requires="x15">
      <x15ac:absPath xmlns:x15ac="http://schemas.microsoft.com/office/spreadsheetml/2010/11/ac" url="C:\Users\Winson\Google Drive\2018\WinsonLuk.com\whoishiring\"/>
    </mc:Choice>
  </mc:AlternateContent>
  <xr:revisionPtr revIDLastSave="0" documentId="13_ncr:1_{1D5406AA-1430-4F31-A475-24F621BFE22B}" xr6:coauthVersionLast="28" xr6:coauthVersionMax="28" xr10:uidLastSave="{00000000-0000-0000-0000-000000000000}"/>
  <bookViews>
    <workbookView xWindow="0" yWindow="458" windowWidth="28800" windowHeight="17460" tabRatio="500" xr2:uid="{00000000-000D-0000-FFFF-FFFF00000000}"/>
  </bookViews>
  <sheets>
    <sheet name="Sheet1" sheetId="1" r:id="rId1"/>
  </sheets>
  <calcPr calcId="17102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2" i="1" l="1"/>
  <c r="E12" i="1"/>
  <c r="D24" i="1"/>
  <c r="E24" i="1"/>
  <c r="D36" i="1"/>
  <c r="E36" i="1"/>
  <c r="D48" i="1"/>
  <c r="E48" i="1"/>
  <c r="D8" i="1"/>
  <c r="E8" i="1"/>
  <c r="D9" i="1"/>
  <c r="E9" i="1"/>
  <c r="D10" i="1"/>
  <c r="E10" i="1"/>
  <c r="D11" i="1"/>
  <c r="E11" i="1"/>
  <c r="D13" i="1"/>
  <c r="E13" i="1"/>
  <c r="D14" i="1"/>
  <c r="E14" i="1"/>
  <c r="D15" i="1"/>
  <c r="E15" i="1"/>
  <c r="D16" i="1"/>
  <c r="E16" i="1"/>
  <c r="D17" i="1"/>
  <c r="E17" i="1"/>
  <c r="D18" i="1"/>
  <c r="E18" i="1"/>
  <c r="D19" i="1"/>
  <c r="E19" i="1"/>
  <c r="D20" i="1"/>
  <c r="E20" i="1"/>
  <c r="D21" i="1"/>
  <c r="E21" i="1"/>
  <c r="D22" i="1"/>
  <c r="E22" i="1"/>
  <c r="D23" i="1"/>
  <c r="E23" i="1"/>
  <c r="D25" i="1"/>
  <c r="E25" i="1"/>
  <c r="D26" i="1"/>
  <c r="E26" i="1"/>
  <c r="D27" i="1"/>
  <c r="E27" i="1"/>
  <c r="D28" i="1"/>
  <c r="E28" i="1"/>
  <c r="D29" i="1"/>
  <c r="E29" i="1"/>
  <c r="D30" i="1"/>
  <c r="E30" i="1"/>
  <c r="D31" i="1"/>
  <c r="E31" i="1"/>
  <c r="D32" i="1"/>
  <c r="E32" i="1"/>
  <c r="D33" i="1"/>
  <c r="E33" i="1"/>
  <c r="D34" i="1"/>
  <c r="E34" i="1"/>
  <c r="D35" i="1"/>
  <c r="E35" i="1"/>
  <c r="D37" i="1"/>
  <c r="E37" i="1"/>
  <c r="D38" i="1"/>
  <c r="E38" i="1"/>
  <c r="D39" i="1"/>
  <c r="E39" i="1"/>
  <c r="D40" i="1"/>
  <c r="E40" i="1"/>
  <c r="D41" i="1"/>
  <c r="E41" i="1"/>
  <c r="D42" i="1"/>
  <c r="E42" i="1"/>
  <c r="D43" i="1"/>
  <c r="E43" i="1"/>
  <c r="D44" i="1"/>
  <c r="E44" i="1"/>
  <c r="D45" i="1"/>
  <c r="E45" i="1"/>
  <c r="D46" i="1"/>
  <c r="E46" i="1"/>
  <c r="D47" i="1"/>
  <c r="E47" i="1"/>
  <c r="D49" i="1"/>
  <c r="E49" i="1"/>
  <c r="D50" i="1"/>
  <c r="E50" i="1"/>
  <c r="D51" i="1"/>
  <c r="E51" i="1"/>
  <c r="D52" i="1"/>
  <c r="E52" i="1"/>
  <c r="D53" i="1"/>
  <c r="E53" i="1"/>
  <c r="D54" i="1"/>
  <c r="E54" i="1"/>
  <c r="D55" i="1"/>
  <c r="E55" i="1"/>
  <c r="D56" i="1"/>
  <c r="E56" i="1"/>
  <c r="D57" i="1"/>
  <c r="E57" i="1"/>
  <c r="D58" i="1"/>
  <c r="E58" i="1"/>
  <c r="D59" i="1"/>
  <c r="E59" i="1"/>
  <c r="D60" i="1"/>
  <c r="E60" i="1"/>
  <c r="D61" i="1"/>
  <c r="E61" i="1"/>
  <c r="D62" i="1"/>
  <c r="E62" i="1"/>
  <c r="D63" i="1"/>
  <c r="E63" i="1"/>
  <c r="D64" i="1"/>
  <c r="E64" i="1"/>
  <c r="D65" i="1"/>
  <c r="E65" i="1"/>
  <c r="D66" i="1"/>
  <c r="E66" i="1"/>
  <c r="X3" i="1"/>
  <c r="X2" i="1"/>
  <c r="X4" i="1"/>
  <c r="X5" i="1"/>
  <c r="X6" i="1"/>
  <c r="X7" i="1"/>
  <c r="X8" i="1"/>
  <c r="X9" i="1"/>
  <c r="X10" i="1"/>
  <c r="X11" i="1"/>
  <c r="X12" i="1"/>
  <c r="X13" i="1"/>
  <c r="X14" i="1"/>
  <c r="AG34" i="1"/>
  <c r="N12" i="1"/>
  <c r="O12" i="1"/>
  <c r="N24" i="1"/>
  <c r="O24" i="1"/>
  <c r="N36" i="1"/>
  <c r="O36" i="1"/>
  <c r="N48" i="1"/>
  <c r="O48" i="1"/>
  <c r="N8" i="1"/>
  <c r="O8" i="1"/>
  <c r="N9" i="1"/>
  <c r="O9" i="1"/>
  <c r="N10" i="1"/>
  <c r="O10" i="1"/>
  <c r="N11" i="1"/>
  <c r="O11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X34" i="1"/>
  <c r="X33" i="1"/>
  <c r="X35" i="1"/>
  <c r="X36" i="1"/>
  <c r="X37" i="1"/>
  <c r="X38" i="1"/>
  <c r="X39" i="1"/>
  <c r="X40" i="1"/>
  <c r="X41" i="1"/>
  <c r="X42" i="1"/>
  <c r="X43" i="1"/>
  <c r="X44" i="1"/>
  <c r="X45" i="1"/>
  <c r="Y34" i="1"/>
  <c r="R48" i="1"/>
  <c r="S48" i="1"/>
  <c r="R60" i="1"/>
  <c r="S60" i="1"/>
  <c r="AC34" i="1"/>
  <c r="R47" i="1"/>
  <c r="S47" i="1"/>
  <c r="R59" i="1"/>
  <c r="S59" i="1"/>
  <c r="AC33" i="1"/>
  <c r="R49" i="1"/>
  <c r="S49" i="1"/>
  <c r="R61" i="1"/>
  <c r="S61" i="1"/>
  <c r="AC35" i="1"/>
  <c r="R50" i="1"/>
  <c r="S50" i="1"/>
  <c r="R62" i="1"/>
  <c r="S62" i="1"/>
  <c r="AC36" i="1"/>
  <c r="R51" i="1"/>
  <c r="S51" i="1"/>
  <c r="R63" i="1"/>
  <c r="S63" i="1"/>
  <c r="AC37" i="1"/>
  <c r="R52" i="1"/>
  <c r="S52" i="1"/>
  <c r="R64" i="1"/>
  <c r="S64" i="1"/>
  <c r="AC38" i="1"/>
  <c r="R53" i="1"/>
  <c r="S53" i="1"/>
  <c r="R65" i="1"/>
  <c r="S65" i="1"/>
  <c r="AC39" i="1"/>
  <c r="R54" i="1"/>
  <c r="S54" i="1"/>
  <c r="R66" i="1"/>
  <c r="S66" i="1"/>
  <c r="AC40" i="1"/>
  <c r="R55" i="1"/>
  <c r="S55" i="1"/>
  <c r="AC41" i="1"/>
  <c r="R56" i="1"/>
  <c r="S56" i="1"/>
  <c r="AC42" i="1"/>
  <c r="R57" i="1"/>
  <c r="S57" i="1"/>
  <c r="AC43" i="1"/>
  <c r="R58" i="1"/>
  <c r="S58" i="1"/>
  <c r="AC44" i="1"/>
  <c r="AC45" i="1"/>
  <c r="AD34" i="1"/>
  <c r="AH34" i="1"/>
  <c r="Y33" i="1"/>
  <c r="AD33" i="1"/>
  <c r="AH33" i="1"/>
  <c r="Y35" i="1"/>
  <c r="AD35" i="1"/>
  <c r="AH35" i="1"/>
  <c r="Y36" i="1"/>
  <c r="AD36" i="1"/>
  <c r="AH36" i="1"/>
  <c r="Y37" i="1"/>
  <c r="AD37" i="1"/>
  <c r="AH37" i="1"/>
  <c r="Y38" i="1"/>
  <c r="AD38" i="1"/>
  <c r="AH38" i="1"/>
  <c r="Y39" i="1"/>
  <c r="AD39" i="1"/>
  <c r="AH39" i="1"/>
  <c r="Y40" i="1"/>
  <c r="AD40" i="1"/>
  <c r="AH40" i="1"/>
  <c r="Y41" i="1"/>
  <c r="AD41" i="1"/>
  <c r="AH41" i="1"/>
  <c r="Y42" i="1"/>
  <c r="AD42" i="1"/>
  <c r="AH42" i="1"/>
  <c r="Y43" i="1"/>
  <c r="AD43" i="1"/>
  <c r="AH43" i="1"/>
  <c r="Y44" i="1"/>
  <c r="AD44" i="1"/>
  <c r="AH44" i="1"/>
  <c r="AH45" i="1"/>
  <c r="AI34" i="1"/>
  <c r="AJ34" i="1"/>
  <c r="AG35" i="1"/>
  <c r="AI35" i="1"/>
  <c r="AJ35" i="1"/>
  <c r="AG36" i="1"/>
  <c r="AI36" i="1"/>
  <c r="AJ36" i="1"/>
  <c r="AG37" i="1"/>
  <c r="AI37" i="1"/>
  <c r="AJ37" i="1"/>
  <c r="AG38" i="1"/>
  <c r="AI38" i="1"/>
  <c r="AJ38" i="1"/>
  <c r="AG39" i="1"/>
  <c r="AI39" i="1"/>
  <c r="AJ39" i="1"/>
  <c r="AG40" i="1"/>
  <c r="AI40" i="1"/>
  <c r="AJ40" i="1"/>
  <c r="AG41" i="1"/>
  <c r="AI41" i="1"/>
  <c r="AJ41" i="1"/>
  <c r="AG42" i="1"/>
  <c r="AI42" i="1"/>
  <c r="AJ42" i="1"/>
  <c r="AG43" i="1"/>
  <c r="AI43" i="1"/>
  <c r="AJ43" i="1"/>
  <c r="AG44" i="1"/>
  <c r="AI44" i="1"/>
  <c r="AJ44" i="1"/>
  <c r="AG33" i="1"/>
  <c r="AI33" i="1"/>
  <c r="AJ33" i="1"/>
  <c r="I12" i="1"/>
  <c r="I6" i="1"/>
  <c r="I7" i="1"/>
  <c r="I8" i="1"/>
  <c r="I9" i="1"/>
  <c r="I10" i="1"/>
  <c r="I11" i="1"/>
  <c r="I13" i="1"/>
  <c r="I14" i="1"/>
  <c r="I15" i="1"/>
  <c r="I16" i="1"/>
  <c r="I17" i="1"/>
  <c r="I18" i="1"/>
  <c r="J12" i="1"/>
  <c r="K12" i="1"/>
  <c r="I24" i="1"/>
  <c r="I19" i="1"/>
  <c r="I20" i="1"/>
  <c r="I21" i="1"/>
  <c r="I22" i="1"/>
  <c r="I23" i="1"/>
  <c r="I25" i="1"/>
  <c r="I26" i="1"/>
  <c r="I27" i="1"/>
  <c r="I28" i="1"/>
  <c r="I29" i="1"/>
  <c r="I30" i="1"/>
  <c r="J24" i="1"/>
  <c r="K24" i="1"/>
  <c r="I36" i="1"/>
  <c r="I31" i="1"/>
  <c r="I32" i="1"/>
  <c r="I33" i="1"/>
  <c r="I34" i="1"/>
  <c r="I35" i="1"/>
  <c r="I37" i="1"/>
  <c r="I38" i="1"/>
  <c r="I39" i="1"/>
  <c r="I40" i="1"/>
  <c r="I41" i="1"/>
  <c r="I42" i="1"/>
  <c r="J36" i="1"/>
  <c r="K36" i="1"/>
  <c r="I48" i="1"/>
  <c r="I43" i="1"/>
  <c r="I44" i="1"/>
  <c r="I45" i="1"/>
  <c r="I46" i="1"/>
  <c r="I47" i="1"/>
  <c r="I49" i="1"/>
  <c r="I50" i="1"/>
  <c r="I51" i="1"/>
  <c r="I52" i="1"/>
  <c r="I53" i="1"/>
  <c r="I54" i="1"/>
  <c r="J48" i="1"/>
  <c r="K48" i="1"/>
  <c r="I2" i="1"/>
  <c r="I3" i="1"/>
  <c r="I4" i="1"/>
  <c r="I5" i="1"/>
  <c r="J8" i="1"/>
  <c r="K8" i="1"/>
  <c r="J9" i="1"/>
  <c r="K9" i="1"/>
  <c r="J10" i="1"/>
  <c r="K10" i="1"/>
  <c r="J11" i="1"/>
  <c r="K11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I55" i="1"/>
  <c r="J49" i="1"/>
  <c r="K49" i="1"/>
  <c r="I56" i="1"/>
  <c r="J50" i="1"/>
  <c r="K50" i="1"/>
  <c r="I57" i="1"/>
  <c r="J51" i="1"/>
  <c r="K51" i="1"/>
  <c r="I58" i="1"/>
  <c r="J52" i="1"/>
  <c r="K52" i="1"/>
  <c r="I59" i="1"/>
  <c r="J53" i="1"/>
  <c r="K53" i="1"/>
  <c r="I60" i="1"/>
  <c r="J54" i="1"/>
  <c r="K54" i="1"/>
  <c r="I61" i="1"/>
  <c r="J55" i="1"/>
  <c r="K55" i="1"/>
  <c r="I62" i="1"/>
  <c r="J56" i="1"/>
  <c r="K56" i="1"/>
  <c r="I63" i="1"/>
  <c r="J57" i="1"/>
  <c r="K57" i="1"/>
  <c r="I64" i="1"/>
  <c r="J58" i="1"/>
  <c r="K58" i="1"/>
  <c r="I65" i="1"/>
  <c r="J59" i="1"/>
  <c r="K59" i="1"/>
  <c r="I66" i="1"/>
  <c r="J60" i="1"/>
  <c r="K60" i="1"/>
  <c r="I67" i="1"/>
  <c r="J61" i="1"/>
  <c r="K61" i="1"/>
  <c r="I68" i="1"/>
  <c r="J62" i="1"/>
  <c r="K62" i="1"/>
  <c r="I69" i="1"/>
  <c r="J63" i="1"/>
  <c r="K63" i="1"/>
  <c r="I70" i="1"/>
  <c r="J64" i="1"/>
  <c r="K64" i="1"/>
  <c r="I71" i="1"/>
  <c r="J65" i="1"/>
  <c r="K65" i="1"/>
  <c r="I72" i="1"/>
  <c r="J66" i="1"/>
  <c r="K66" i="1"/>
  <c r="AC3" i="1"/>
  <c r="AC2" i="1"/>
  <c r="AC4" i="1"/>
  <c r="AC5" i="1"/>
  <c r="AC6" i="1"/>
  <c r="AC7" i="1"/>
  <c r="AC8" i="1"/>
  <c r="AC9" i="1"/>
  <c r="AC10" i="1"/>
  <c r="AC11" i="1"/>
  <c r="AC12" i="1"/>
  <c r="AC13" i="1"/>
  <c r="AC14" i="1"/>
  <c r="AD3" i="1"/>
  <c r="AD4" i="1"/>
  <c r="AD5" i="1"/>
  <c r="AD6" i="1"/>
  <c r="AD7" i="1"/>
  <c r="AD8" i="1"/>
  <c r="AD9" i="1"/>
  <c r="AD10" i="1"/>
  <c r="AD11" i="1"/>
  <c r="AD12" i="1"/>
  <c r="AD13" i="1"/>
  <c r="AD2" i="1"/>
  <c r="Y3" i="1"/>
  <c r="Y4" i="1"/>
  <c r="Y5" i="1"/>
  <c r="Y6" i="1"/>
  <c r="Y7" i="1"/>
  <c r="Y8" i="1"/>
  <c r="Y9" i="1"/>
  <c r="Y10" i="1"/>
  <c r="Y11" i="1"/>
  <c r="Y12" i="1"/>
  <c r="Y13" i="1"/>
  <c r="Y2" i="1"/>
</calcChain>
</file>

<file path=xl/sharedStrings.xml><?xml version="1.0" encoding="utf-8"?>
<sst xmlns="http://schemas.openxmlformats.org/spreadsheetml/2006/main" count="97" uniqueCount="28">
  <si>
    <t>Date</t>
  </si>
  <si>
    <t>Comments</t>
  </si>
  <si>
    <t>Interns</t>
  </si>
  <si>
    <t>Freelancers</t>
  </si>
  <si>
    <t>Seeking</t>
  </si>
  <si>
    <t>INTERN</t>
  </si>
  <si>
    <t>Interns + INTERN</t>
  </si>
  <si>
    <t>Month</t>
  </si>
  <si>
    <t>Unnormalized Season Index</t>
  </si>
  <si>
    <t>Normalized Season Index</t>
  </si>
  <si>
    <t>Centered Moving Average</t>
  </si>
  <si>
    <t>Seasonal Ratio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</si>
  <si>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</si>
  <si>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</si>
  <si>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</si>
  <si>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</si>
  <si>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</si>
  <si>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</si>
  <si>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</si>
  <si>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</si>
  <si>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</si>
  <si>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</si>
  <si>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</si>
  <si>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</si>
  <si>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Normalized Season Index (Seeking)</t>
  </si>
  <si>
    <t>Average Season Index (Seeking)</t>
  </si>
  <si>
    <t>Normalized Season Index (Hiring)</t>
  </si>
  <si>
    <t>Hiring Surplus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</si>
</sst>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F400]h:mm:ss\ AM/PM"/>
    <numFmt numFmtId="165" formatCode="0.000000000000000%"/>
    <numFmt numFmtId="166" formatCode="0.0000000000000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4">
    <xf numFmtId="0" fontId="0" fillId="0" borderId="0" xfId="0"/>
    <xf numFmtId="16" fontId="0" fillId="0" borderId="0" xfId="0" applyNumberFormat="1"/>
    <xf numFmtId="17" fontId="0" fillId="0" borderId="0" xfId="0" applyNumberFormat="1"/>
    <xf numFmtId="0" fontId="0" fillId="0" borderId="0" xfId="0" applyNumberFormat="1"/>
    <xf numFmtId="17" fontId="0" fillId="0" borderId="0" xfId="0" applyNumberFormat="1" applyFill="1"/>
    <xf numFmtId="0" fontId="0" fillId="0" borderId="0" xfId="0" applyNumberFormat="1" applyFill="1"/>
    <xf numFmtId="10" fontId="0" fillId="0" borderId="0" xfId="0" applyNumberFormat="1"/>
    <xf numFmtId="9" fontId="0" fillId="0" borderId="0" xfId="1" applyFont="1"/>
    <xf numFmtId="164" fontId="0" fillId="0" borderId="0" xfId="0" applyNumberFormat="1"/>
    <xf numFmtId="9" fontId="0" fillId="0" borderId="0" xfId="0" applyNumberFormat="1"/>
    <xf numFmtId="165" fontId="0" fillId="0" borderId="0" xfId="0" applyNumberFormat="1"/>
    <xf numFmtId="166" fontId="0" fillId="0" borderId="0" xfId="1" applyNumberFormat="1" applyFont="1"/>
    <xf numFmtId="166" fontId="0" fillId="0" borderId="0" xfId="0" applyNumberFormat="1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Comments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Sheet1!$A$2:$A$72</c:f>
              <c:numCache>
                <c:formatCode>mmm\-yy</c:formatCode>
                <c:ptCount val="71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  <c:pt idx="5">
                  <c:v>40787</c:v>
                </c:pt>
                <c:pt idx="6">
                  <c:v>40817</c:v>
                </c:pt>
                <c:pt idx="7">
                  <c:v>40848</c:v>
                </c:pt>
                <c:pt idx="8">
                  <c:v>40878</c:v>
                </c:pt>
                <c:pt idx="9">
                  <c:v>40909</c:v>
                </c:pt>
                <c:pt idx="10">
                  <c:v>40940</c:v>
                </c:pt>
                <c:pt idx="11">
                  <c:v>40969</c:v>
                </c:pt>
                <c:pt idx="12">
                  <c:v>41000</c:v>
                </c:pt>
                <c:pt idx="13">
                  <c:v>41030</c:v>
                </c:pt>
                <c:pt idx="14">
                  <c:v>41061</c:v>
                </c:pt>
                <c:pt idx="15">
                  <c:v>41091</c:v>
                </c:pt>
                <c:pt idx="16">
                  <c:v>41122</c:v>
                </c:pt>
                <c:pt idx="17">
                  <c:v>41153</c:v>
                </c:pt>
                <c:pt idx="18">
                  <c:v>41183</c:v>
                </c:pt>
                <c:pt idx="19">
                  <c:v>41214</c:v>
                </c:pt>
                <c:pt idx="20">
                  <c:v>41244</c:v>
                </c:pt>
                <c:pt idx="21">
                  <c:v>41275</c:v>
                </c:pt>
                <c:pt idx="22">
                  <c:v>41306</c:v>
                </c:pt>
                <c:pt idx="23">
                  <c:v>41334</c:v>
                </c:pt>
                <c:pt idx="24">
                  <c:v>41365</c:v>
                </c:pt>
                <c:pt idx="25">
                  <c:v>41395</c:v>
                </c:pt>
                <c:pt idx="26">
                  <c:v>41426</c:v>
                </c:pt>
                <c:pt idx="27">
                  <c:v>41456</c:v>
                </c:pt>
                <c:pt idx="28">
                  <c:v>41487</c:v>
                </c:pt>
                <c:pt idx="29">
                  <c:v>41518</c:v>
                </c:pt>
                <c:pt idx="30">
                  <c:v>41548</c:v>
                </c:pt>
                <c:pt idx="31">
                  <c:v>41579</c:v>
                </c:pt>
                <c:pt idx="32">
                  <c:v>41609</c:v>
                </c:pt>
                <c:pt idx="33">
                  <c:v>41640</c:v>
                </c:pt>
                <c:pt idx="34">
                  <c:v>41671</c:v>
                </c:pt>
                <c:pt idx="35">
                  <c:v>41699</c:v>
                </c:pt>
                <c:pt idx="36">
                  <c:v>41730</c:v>
                </c:pt>
                <c:pt idx="37">
                  <c:v>41760</c:v>
                </c:pt>
                <c:pt idx="38">
                  <c:v>41791</c:v>
                </c:pt>
                <c:pt idx="39">
                  <c:v>41821</c:v>
                </c:pt>
                <c:pt idx="40">
                  <c:v>41852</c:v>
                </c:pt>
                <c:pt idx="41">
                  <c:v>41883</c:v>
                </c:pt>
                <c:pt idx="42">
                  <c:v>41913</c:v>
                </c:pt>
                <c:pt idx="43">
                  <c:v>41944</c:v>
                </c:pt>
                <c:pt idx="44">
                  <c:v>41974</c:v>
                </c:pt>
                <c:pt idx="45">
                  <c:v>42005</c:v>
                </c:pt>
                <c:pt idx="46">
                  <c:v>42036</c:v>
                </c:pt>
                <c:pt idx="47">
                  <c:v>42064</c:v>
                </c:pt>
                <c:pt idx="48">
                  <c:v>42095</c:v>
                </c:pt>
                <c:pt idx="49">
                  <c:v>42125</c:v>
                </c:pt>
                <c:pt idx="50">
                  <c:v>42156</c:v>
                </c:pt>
                <c:pt idx="51">
                  <c:v>42186</c:v>
                </c:pt>
                <c:pt idx="52">
                  <c:v>42217</c:v>
                </c:pt>
                <c:pt idx="53">
                  <c:v>42248</c:v>
                </c:pt>
                <c:pt idx="54">
                  <c:v>42278</c:v>
                </c:pt>
                <c:pt idx="55">
                  <c:v>42309</c:v>
                </c:pt>
                <c:pt idx="56">
                  <c:v>42339</c:v>
                </c:pt>
                <c:pt idx="57">
                  <c:v>42370</c:v>
                </c:pt>
                <c:pt idx="58">
                  <c:v>42401</c:v>
                </c:pt>
                <c:pt idx="59">
                  <c:v>42430</c:v>
                </c:pt>
                <c:pt idx="60">
                  <c:v>42461</c:v>
                </c:pt>
                <c:pt idx="61">
                  <c:v>42491</c:v>
                </c:pt>
                <c:pt idx="62">
                  <c:v>42522</c:v>
                </c:pt>
                <c:pt idx="63">
                  <c:v>42552</c:v>
                </c:pt>
                <c:pt idx="64">
                  <c:v>42583</c:v>
                </c:pt>
                <c:pt idx="65">
                  <c:v>42614</c:v>
                </c:pt>
                <c:pt idx="66">
                  <c:v>42644</c:v>
                </c:pt>
                <c:pt idx="67">
                  <c:v>42675</c:v>
                </c:pt>
                <c:pt idx="68">
                  <c:v>42705</c:v>
                </c:pt>
                <c:pt idx="69">
                  <c:v>42736</c:v>
                </c:pt>
                <c:pt idx="70">
                  <c:v>42767</c:v>
                </c:pt>
              </c:numCache>
            </c:numRef>
          </c:cat>
          <c:val>
            <c:numRef>
              <c:f>Sheet1!$C$2:$C$72</c:f>
              <c:numCache>
                <c:formatCode>General</c:formatCode>
                <c:ptCount val="71"/>
                <c:pt idx="0">
                  <c:v>295</c:v>
                </c:pt>
                <c:pt idx="1">
                  <c:v>292</c:v>
                </c:pt>
                <c:pt idx="2">
                  <c:v>331</c:v>
                </c:pt>
                <c:pt idx="3">
                  <c:v>283</c:v>
                </c:pt>
                <c:pt idx="4">
                  <c:v>307</c:v>
                </c:pt>
                <c:pt idx="5">
                  <c:v>233</c:v>
                </c:pt>
                <c:pt idx="6">
                  <c:v>276</c:v>
                </c:pt>
                <c:pt idx="7">
                  <c:v>294</c:v>
                </c:pt>
                <c:pt idx="8">
                  <c:v>251</c:v>
                </c:pt>
                <c:pt idx="9">
                  <c:v>224</c:v>
                </c:pt>
                <c:pt idx="10">
                  <c:v>230</c:v>
                </c:pt>
                <c:pt idx="11">
                  <c:v>297</c:v>
                </c:pt>
                <c:pt idx="12">
                  <c:v>223</c:v>
                </c:pt>
                <c:pt idx="13">
                  <c:v>270</c:v>
                </c:pt>
                <c:pt idx="14">
                  <c:v>255</c:v>
                </c:pt>
                <c:pt idx="15">
                  <c:v>249</c:v>
                </c:pt>
                <c:pt idx="16">
                  <c:v>292</c:v>
                </c:pt>
                <c:pt idx="17">
                  <c:v>302</c:v>
                </c:pt>
                <c:pt idx="18">
                  <c:v>295</c:v>
                </c:pt>
                <c:pt idx="19">
                  <c:v>263</c:v>
                </c:pt>
                <c:pt idx="20">
                  <c:v>286</c:v>
                </c:pt>
                <c:pt idx="21">
                  <c:v>255</c:v>
                </c:pt>
                <c:pt idx="22">
                  <c:v>258</c:v>
                </c:pt>
                <c:pt idx="23">
                  <c:v>362</c:v>
                </c:pt>
                <c:pt idx="24">
                  <c:v>420</c:v>
                </c:pt>
                <c:pt idx="25">
                  <c:v>442</c:v>
                </c:pt>
                <c:pt idx="26">
                  <c:v>364</c:v>
                </c:pt>
                <c:pt idx="27">
                  <c:v>371</c:v>
                </c:pt>
                <c:pt idx="28">
                  <c:v>388</c:v>
                </c:pt>
                <c:pt idx="29">
                  <c:v>376</c:v>
                </c:pt>
                <c:pt idx="30">
                  <c:v>564</c:v>
                </c:pt>
                <c:pt idx="31">
                  <c:v>391</c:v>
                </c:pt>
                <c:pt idx="32">
                  <c:v>322</c:v>
                </c:pt>
                <c:pt idx="33">
                  <c:v>288</c:v>
                </c:pt>
                <c:pt idx="34">
                  <c:v>383</c:v>
                </c:pt>
                <c:pt idx="35">
                  <c:v>433</c:v>
                </c:pt>
                <c:pt idx="36">
                  <c:v>531</c:v>
                </c:pt>
                <c:pt idx="37">
                  <c:v>495</c:v>
                </c:pt>
                <c:pt idx="38">
                  <c:v>426</c:v>
                </c:pt>
                <c:pt idx="39">
                  <c:v>495</c:v>
                </c:pt>
                <c:pt idx="40">
                  <c:v>588</c:v>
                </c:pt>
                <c:pt idx="41">
                  <c:v>328</c:v>
                </c:pt>
                <c:pt idx="42">
                  <c:v>429</c:v>
                </c:pt>
                <c:pt idx="43">
                  <c:v>426</c:v>
                </c:pt>
                <c:pt idx="44">
                  <c:v>570</c:v>
                </c:pt>
                <c:pt idx="45">
                  <c:v>334</c:v>
                </c:pt>
                <c:pt idx="46">
                  <c:v>642</c:v>
                </c:pt>
                <c:pt idx="47">
                  <c:v>680</c:v>
                </c:pt>
                <c:pt idx="48">
                  <c:v>952</c:v>
                </c:pt>
                <c:pt idx="49">
                  <c:v>894</c:v>
                </c:pt>
                <c:pt idx="50">
                  <c:v>779</c:v>
                </c:pt>
                <c:pt idx="51">
                  <c:v>1095</c:v>
                </c:pt>
                <c:pt idx="52">
                  <c:v>975</c:v>
                </c:pt>
                <c:pt idx="53">
                  <c:v>871</c:v>
                </c:pt>
                <c:pt idx="54">
                  <c:v>704</c:v>
                </c:pt>
                <c:pt idx="55">
                  <c:v>889</c:v>
                </c:pt>
                <c:pt idx="56">
                  <c:v>430</c:v>
                </c:pt>
                <c:pt idx="57">
                  <c:v>472</c:v>
                </c:pt>
                <c:pt idx="58">
                  <c:v>790</c:v>
                </c:pt>
                <c:pt idx="59">
                  <c:v>825</c:v>
                </c:pt>
                <c:pt idx="60">
                  <c:v>720</c:v>
                </c:pt>
                <c:pt idx="61">
                  <c:v>937</c:v>
                </c:pt>
                <c:pt idx="62">
                  <c:v>1007</c:v>
                </c:pt>
                <c:pt idx="63">
                  <c:v>898</c:v>
                </c:pt>
                <c:pt idx="64">
                  <c:v>946</c:v>
                </c:pt>
                <c:pt idx="65">
                  <c:v>911</c:v>
                </c:pt>
                <c:pt idx="66">
                  <c:v>990</c:v>
                </c:pt>
                <c:pt idx="67">
                  <c:v>1140</c:v>
                </c:pt>
                <c:pt idx="68">
                  <c:v>840</c:v>
                </c:pt>
                <c:pt idx="69">
                  <c:v>937</c:v>
                </c:pt>
                <c:pt idx="70">
                  <c:v>1097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B-4B18-88F3-B2945FFB64F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381510624"/>
        <c:axId val="1780505792"/>
      </c:lineChart>
      <c:dateAx>
        <c:axId val="1381510624"/>
        <c:scaling>
          <c:orientation val="minMax"/>
        </c:scaling>
        <c:delete val="0"/>
        <c:axPos val="b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dk1">
                  <a:lumMod val="5000"/>
                  <a:lumOff val="95000"/>
                </a:schemeClr>
              </a:solidFill>
            </a:ln>
            <a:effectLst/>
          </c:spPr>
        </c:minorGridlines>
        <c:numFmt formatCode="mmm\-yy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0505792"/>
        <c:crosses val="autoZero"/>
        <c:auto val="1"/>
        <c:lblOffset val="100"/>
        <c:baseTimeUnit val="months"/>
        <c:majorUnit val="1"/>
        <c:majorTimeUnit val="months"/>
        <c:minorUnit val="31"/>
      </c:dateAx>
      <c:valAx>
        <c:axId val="17805057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51062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Hiring Surplus</a:t>
            </a:r>
            <a:r>
              <a:rPr lang="en-US" baseline="0"/>
              <a:t> (</a:t>
            </a:r>
            <a:r>
              <a:rPr lang="en-US"/>
              <a:t>Seeking to Hiring</a:t>
            </a:r>
            <a:r>
              <a:rPr lang="en-US" baseline="0"/>
              <a:t> Ratio)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effectLst/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Sheet1!$AJ$32</c:f>
              <c:strCache>
                <c:ptCount val="1"/>
                <c:pt idx="0">
                  <c:v>Hiring Surplus</c:v>
                </c:pt>
              </c:strCache>
            </c:strRef>
          </c:tx>
          <c:spPr>
            <a:gradFill>
              <a:gsLst>
                <a:gs pos="0">
                  <a:schemeClr val="accent1"/>
                </a:gs>
                <a:gs pos="100000">
                  <a:schemeClr val="accent1">
                    <a:lumMod val="84000"/>
                  </a:schemeClr>
                </a:gs>
              </a:gsLst>
              <a:lin ang="5400000" scaled="1"/>
            </a:gradFill>
            <a:ln>
              <a:noFill/>
            </a:ln>
            <a:effectLst>
              <a:outerShdw blurRad="76200" dir="18900000" sy="23000" kx="-1200000" algn="bl" rotWithShape="0">
                <a:prstClr val="black">
                  <a:alpha val="20000"/>
                </a:prst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Sheet1!$AF$33:$AF$44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Sheet1!$AJ$33:$AJ$44</c:f>
              <c:numCache>
                <c:formatCode>0%</c:formatCode>
                <c:ptCount val="12"/>
                <c:pt idx="0">
                  <c:v>-0.22825137640584403</c:v>
                </c:pt>
                <c:pt idx="1">
                  <c:v>3.4027978977724915E-2</c:v>
                </c:pt>
                <c:pt idx="2">
                  <c:v>-5.076597252877546E-2</c:v>
                </c:pt>
                <c:pt idx="3">
                  <c:v>-3.4865469314337538E-2</c:v>
                </c:pt>
                <c:pt idx="4">
                  <c:v>0.14762706985563268</c:v>
                </c:pt>
                <c:pt idx="5">
                  <c:v>-0.23415814928117817</c:v>
                </c:pt>
                <c:pt idx="6">
                  <c:v>0.14352125464173449</c:v>
                </c:pt>
                <c:pt idx="7">
                  <c:v>0.19763383884373797</c:v>
                </c:pt>
                <c:pt idx="8">
                  <c:v>-3.9711525490787936E-2</c:v>
                </c:pt>
                <c:pt idx="9">
                  <c:v>-1.4982640546672421E-3</c:v>
                </c:pt>
                <c:pt idx="10">
                  <c:v>2.3469142623191774E-2</c:v>
                </c:pt>
                <c:pt idx="11">
                  <c:v>4.297147213356578E-2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6-403B-995C-5DFF727947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41"/>
        <c:axId val="1775222288"/>
        <c:axId val="1774627296"/>
      </c:barChart>
      <c:catAx>
        <c:axId val="1775222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627296"/>
        <c:crosses val="autoZero"/>
        <c:auto val="1"/>
        <c:lblAlgn val="ctr"/>
        <c:lblOffset val="100"/>
        <c:noMultiLvlLbl val="0"/>
      </c:catAx>
      <c:valAx>
        <c:axId val="1774627296"/>
        <c:scaling>
          <c:orientation val="minMax"/>
        </c:scaling>
        <c:delete val="1"/>
        <c:axPos val="b"/>
        <c:numFmt formatCode="0%" sourceLinked="1"/>
        <c:majorTickMark val="none"/>
        <c:minorTickMark val="none"/>
        <c:tickLblPos val="nextTo"/>
        <c:crossAx val="177522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68000">
          <a:schemeClr val="lt1">
            <a:lumMod val="85000"/>
          </a:schemeClr>
        </a:gs>
        <a:gs pos="100000">
          <a:schemeClr val="lt1"/>
        </a:gs>
      </a:gsLst>
      <a:lin ang="5400000" scaled="1"/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Interns + INTERN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Sheet1!$A$2:$A$72</c:f>
              <c:numCache>
                <c:formatCode>mmm\-yy</c:formatCode>
                <c:ptCount val="71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  <c:pt idx="5">
                  <c:v>40787</c:v>
                </c:pt>
                <c:pt idx="6">
                  <c:v>40817</c:v>
                </c:pt>
                <c:pt idx="7">
                  <c:v>40848</c:v>
                </c:pt>
                <c:pt idx="8">
                  <c:v>40878</c:v>
                </c:pt>
                <c:pt idx="9">
                  <c:v>40909</c:v>
                </c:pt>
                <c:pt idx="10">
                  <c:v>40940</c:v>
                </c:pt>
                <c:pt idx="11">
                  <c:v>40969</c:v>
                </c:pt>
                <c:pt idx="12">
                  <c:v>41000</c:v>
                </c:pt>
                <c:pt idx="13">
                  <c:v>41030</c:v>
                </c:pt>
                <c:pt idx="14">
                  <c:v>41061</c:v>
                </c:pt>
                <c:pt idx="15">
                  <c:v>41091</c:v>
                </c:pt>
                <c:pt idx="16">
                  <c:v>41122</c:v>
                </c:pt>
                <c:pt idx="17">
                  <c:v>41153</c:v>
                </c:pt>
                <c:pt idx="18">
                  <c:v>41183</c:v>
                </c:pt>
                <c:pt idx="19">
                  <c:v>41214</c:v>
                </c:pt>
                <c:pt idx="20">
                  <c:v>41244</c:v>
                </c:pt>
                <c:pt idx="21">
                  <c:v>41275</c:v>
                </c:pt>
                <c:pt idx="22">
                  <c:v>41306</c:v>
                </c:pt>
                <c:pt idx="23">
                  <c:v>41334</c:v>
                </c:pt>
                <c:pt idx="24">
                  <c:v>41365</c:v>
                </c:pt>
                <c:pt idx="25">
                  <c:v>41395</c:v>
                </c:pt>
                <c:pt idx="26">
                  <c:v>41426</c:v>
                </c:pt>
                <c:pt idx="27">
                  <c:v>41456</c:v>
                </c:pt>
                <c:pt idx="28">
                  <c:v>41487</c:v>
                </c:pt>
                <c:pt idx="29">
                  <c:v>41518</c:v>
                </c:pt>
                <c:pt idx="30">
                  <c:v>41548</c:v>
                </c:pt>
                <c:pt idx="31">
                  <c:v>41579</c:v>
                </c:pt>
                <c:pt idx="32">
                  <c:v>41609</c:v>
                </c:pt>
                <c:pt idx="33">
                  <c:v>41640</c:v>
                </c:pt>
                <c:pt idx="34">
                  <c:v>41671</c:v>
                </c:pt>
                <c:pt idx="35">
                  <c:v>41699</c:v>
                </c:pt>
                <c:pt idx="36">
                  <c:v>41730</c:v>
                </c:pt>
                <c:pt idx="37">
                  <c:v>41760</c:v>
                </c:pt>
                <c:pt idx="38">
                  <c:v>41791</c:v>
                </c:pt>
                <c:pt idx="39">
                  <c:v>41821</c:v>
                </c:pt>
                <c:pt idx="40">
                  <c:v>41852</c:v>
                </c:pt>
                <c:pt idx="41">
                  <c:v>41883</c:v>
                </c:pt>
                <c:pt idx="42">
                  <c:v>41913</c:v>
                </c:pt>
                <c:pt idx="43">
                  <c:v>41944</c:v>
                </c:pt>
                <c:pt idx="44">
                  <c:v>41974</c:v>
                </c:pt>
                <c:pt idx="45">
                  <c:v>42005</c:v>
                </c:pt>
                <c:pt idx="46">
                  <c:v>42036</c:v>
                </c:pt>
                <c:pt idx="47">
                  <c:v>42064</c:v>
                </c:pt>
                <c:pt idx="48">
                  <c:v>42095</c:v>
                </c:pt>
                <c:pt idx="49">
                  <c:v>42125</c:v>
                </c:pt>
                <c:pt idx="50">
                  <c:v>42156</c:v>
                </c:pt>
                <c:pt idx="51">
                  <c:v>42186</c:v>
                </c:pt>
                <c:pt idx="52">
                  <c:v>42217</c:v>
                </c:pt>
                <c:pt idx="53">
                  <c:v>42248</c:v>
                </c:pt>
                <c:pt idx="54">
                  <c:v>42278</c:v>
                </c:pt>
                <c:pt idx="55">
                  <c:v>42309</c:v>
                </c:pt>
                <c:pt idx="56">
                  <c:v>42339</c:v>
                </c:pt>
                <c:pt idx="57">
                  <c:v>42370</c:v>
                </c:pt>
                <c:pt idx="58">
                  <c:v>42401</c:v>
                </c:pt>
                <c:pt idx="59">
                  <c:v>42430</c:v>
                </c:pt>
                <c:pt idx="60">
                  <c:v>42461</c:v>
                </c:pt>
                <c:pt idx="61">
                  <c:v>42491</c:v>
                </c:pt>
                <c:pt idx="62">
                  <c:v>42522</c:v>
                </c:pt>
                <c:pt idx="63">
                  <c:v>42552</c:v>
                </c:pt>
                <c:pt idx="64">
                  <c:v>42583</c:v>
                </c:pt>
                <c:pt idx="65">
                  <c:v>42614</c:v>
                </c:pt>
                <c:pt idx="66">
                  <c:v>42644</c:v>
                </c:pt>
                <c:pt idx="67">
                  <c:v>42675</c:v>
                </c:pt>
                <c:pt idx="68">
                  <c:v>42705</c:v>
                </c:pt>
                <c:pt idx="69">
                  <c:v>42736</c:v>
                </c:pt>
                <c:pt idx="70">
                  <c:v>42767</c:v>
                </c:pt>
              </c:numCache>
            </c:numRef>
          </c:cat>
          <c:val>
            <c:numRef>
              <c:f>Sheet1!$I$2:$I$72</c:f>
              <c:numCache>
                <c:formatCode>General</c:formatCode>
                <c:ptCount val="71"/>
                <c:pt idx="0">
                  <c:v>32</c:v>
                </c:pt>
                <c:pt idx="1">
                  <c:v>26</c:v>
                </c:pt>
                <c:pt idx="2">
                  <c:v>20</c:v>
                </c:pt>
                <c:pt idx="3">
                  <c:v>14</c:v>
                </c:pt>
                <c:pt idx="4">
                  <c:v>17</c:v>
                </c:pt>
                <c:pt idx="5">
                  <c:v>26</c:v>
                </c:pt>
                <c:pt idx="6">
                  <c:v>41</c:v>
                </c:pt>
                <c:pt idx="7">
                  <c:v>36</c:v>
                </c:pt>
                <c:pt idx="8">
                  <c:v>59</c:v>
                </c:pt>
                <c:pt idx="9">
                  <c:v>40</c:v>
                </c:pt>
                <c:pt idx="10">
                  <c:v>44</c:v>
                </c:pt>
                <c:pt idx="11">
                  <c:v>47</c:v>
                </c:pt>
                <c:pt idx="12">
                  <c:v>35</c:v>
                </c:pt>
                <c:pt idx="13">
                  <c:v>27</c:v>
                </c:pt>
                <c:pt idx="14">
                  <c:v>22</c:v>
                </c:pt>
                <c:pt idx="15">
                  <c:v>24</c:v>
                </c:pt>
                <c:pt idx="16">
                  <c:v>31</c:v>
                </c:pt>
                <c:pt idx="17">
                  <c:v>34</c:v>
                </c:pt>
                <c:pt idx="18">
                  <c:v>33</c:v>
                </c:pt>
                <c:pt idx="19">
                  <c:v>28</c:v>
                </c:pt>
                <c:pt idx="20">
                  <c:v>19</c:v>
                </c:pt>
                <c:pt idx="21">
                  <c:v>27</c:v>
                </c:pt>
                <c:pt idx="22">
                  <c:v>40</c:v>
                </c:pt>
                <c:pt idx="23">
                  <c:v>42</c:v>
                </c:pt>
                <c:pt idx="24">
                  <c:v>58</c:v>
                </c:pt>
                <c:pt idx="25">
                  <c:v>34</c:v>
                </c:pt>
                <c:pt idx="26">
                  <c:v>22</c:v>
                </c:pt>
                <c:pt idx="27">
                  <c:v>15</c:v>
                </c:pt>
                <c:pt idx="28">
                  <c:v>27</c:v>
                </c:pt>
                <c:pt idx="29">
                  <c:v>27</c:v>
                </c:pt>
                <c:pt idx="30">
                  <c:v>35</c:v>
                </c:pt>
                <c:pt idx="31">
                  <c:v>35</c:v>
                </c:pt>
                <c:pt idx="32">
                  <c:v>32</c:v>
                </c:pt>
                <c:pt idx="33">
                  <c:v>44</c:v>
                </c:pt>
                <c:pt idx="34">
                  <c:v>58</c:v>
                </c:pt>
                <c:pt idx="35">
                  <c:v>71</c:v>
                </c:pt>
                <c:pt idx="36">
                  <c:v>70</c:v>
                </c:pt>
                <c:pt idx="37">
                  <c:v>58</c:v>
                </c:pt>
                <c:pt idx="38">
                  <c:v>38</c:v>
                </c:pt>
                <c:pt idx="39">
                  <c:v>36</c:v>
                </c:pt>
                <c:pt idx="40">
                  <c:v>35</c:v>
                </c:pt>
                <c:pt idx="41">
                  <c:v>34</c:v>
                </c:pt>
                <c:pt idx="42">
                  <c:v>45</c:v>
                </c:pt>
                <c:pt idx="43">
                  <c:v>38</c:v>
                </c:pt>
                <c:pt idx="44">
                  <c:v>42</c:v>
                </c:pt>
                <c:pt idx="45">
                  <c:v>33</c:v>
                </c:pt>
                <c:pt idx="46">
                  <c:v>53</c:v>
                </c:pt>
                <c:pt idx="47">
                  <c:v>64</c:v>
                </c:pt>
                <c:pt idx="48">
                  <c:v>95</c:v>
                </c:pt>
                <c:pt idx="49">
                  <c:v>60</c:v>
                </c:pt>
                <c:pt idx="50">
                  <c:v>49</c:v>
                </c:pt>
                <c:pt idx="51">
                  <c:v>55</c:v>
                </c:pt>
                <c:pt idx="52">
                  <c:v>62</c:v>
                </c:pt>
                <c:pt idx="53">
                  <c:v>53</c:v>
                </c:pt>
                <c:pt idx="54">
                  <c:v>53</c:v>
                </c:pt>
                <c:pt idx="55">
                  <c:v>43</c:v>
                </c:pt>
                <c:pt idx="56">
                  <c:v>30</c:v>
                </c:pt>
                <c:pt idx="57">
                  <c:v>34</c:v>
                </c:pt>
                <c:pt idx="58">
                  <c:v>50</c:v>
                </c:pt>
                <c:pt idx="59">
                  <c:v>56</c:v>
                </c:pt>
                <c:pt idx="60">
                  <c:v>47</c:v>
                </c:pt>
                <c:pt idx="61">
                  <c:v>47</c:v>
                </c:pt>
                <c:pt idx="62">
                  <c:v>53</c:v>
                </c:pt>
                <c:pt idx="63">
                  <c:v>37</c:v>
                </c:pt>
                <c:pt idx="64">
                  <c:v>62</c:v>
                </c:pt>
                <c:pt idx="65">
                  <c:v>56</c:v>
                </c:pt>
                <c:pt idx="66">
                  <c:v>57</c:v>
                </c:pt>
                <c:pt idx="67">
                  <c:v>71</c:v>
                </c:pt>
                <c:pt idx="68">
                  <c:v>48</c:v>
                </c:pt>
                <c:pt idx="69">
                  <c:v>47</c:v>
                </c:pt>
                <c:pt idx="70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20-426A-B407-C5BC17CD8FE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63443632"/>
        <c:axId val="1784966528"/>
      </c:lineChart>
      <c:dateAx>
        <c:axId val="1863443632"/>
        <c:scaling>
          <c:orientation val="minMax"/>
        </c:scaling>
        <c:delete val="0"/>
        <c:axPos val="b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solidFill>
                <a:schemeClr val="dk1">
                  <a:lumMod val="5000"/>
                  <a:lumOff val="95000"/>
                </a:schemeClr>
              </a:solidFill>
            </a:ln>
            <a:effectLst/>
          </c:spPr>
        </c:minorGridlines>
        <c:numFmt formatCode="mmm\-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4966528"/>
        <c:crosses val="autoZero"/>
        <c:auto val="1"/>
        <c:lblOffset val="100"/>
        <c:baseTimeUnit val="months"/>
        <c:majorUnit val="1"/>
        <c:majorTimeUnit val="months"/>
        <c:minorUnit val="31"/>
      </c:dateAx>
      <c:valAx>
        <c:axId val="17849665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44363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24152368080856E-2"/>
          <c:y val="0.17927566793708499"/>
          <c:w val="0.96079371841579497"/>
          <c:h val="0.73013910116272296"/>
        </c:manualLayout>
      </c:layout>
      <c:lineChart>
        <c:grouping val="standard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Freelancers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Sheet1!$A$2:$A$72</c:f>
              <c:numCache>
                <c:formatCode>mmm\-yy</c:formatCode>
                <c:ptCount val="71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  <c:pt idx="5">
                  <c:v>40787</c:v>
                </c:pt>
                <c:pt idx="6">
                  <c:v>40817</c:v>
                </c:pt>
                <c:pt idx="7">
                  <c:v>40848</c:v>
                </c:pt>
                <c:pt idx="8">
                  <c:v>40878</c:v>
                </c:pt>
                <c:pt idx="9">
                  <c:v>40909</c:v>
                </c:pt>
                <c:pt idx="10">
                  <c:v>40940</c:v>
                </c:pt>
                <c:pt idx="11">
                  <c:v>40969</c:v>
                </c:pt>
                <c:pt idx="12">
                  <c:v>41000</c:v>
                </c:pt>
                <c:pt idx="13">
                  <c:v>41030</c:v>
                </c:pt>
                <c:pt idx="14">
                  <c:v>41061</c:v>
                </c:pt>
                <c:pt idx="15">
                  <c:v>41091</c:v>
                </c:pt>
                <c:pt idx="16">
                  <c:v>41122</c:v>
                </c:pt>
                <c:pt idx="17">
                  <c:v>41153</c:v>
                </c:pt>
                <c:pt idx="18">
                  <c:v>41183</c:v>
                </c:pt>
                <c:pt idx="19">
                  <c:v>41214</c:v>
                </c:pt>
                <c:pt idx="20">
                  <c:v>41244</c:v>
                </c:pt>
                <c:pt idx="21">
                  <c:v>41275</c:v>
                </c:pt>
                <c:pt idx="22">
                  <c:v>41306</c:v>
                </c:pt>
                <c:pt idx="23">
                  <c:v>41334</c:v>
                </c:pt>
                <c:pt idx="24">
                  <c:v>41365</c:v>
                </c:pt>
                <c:pt idx="25">
                  <c:v>41395</c:v>
                </c:pt>
                <c:pt idx="26">
                  <c:v>41426</c:v>
                </c:pt>
                <c:pt idx="27">
                  <c:v>41456</c:v>
                </c:pt>
                <c:pt idx="28">
                  <c:v>41487</c:v>
                </c:pt>
                <c:pt idx="29">
                  <c:v>41518</c:v>
                </c:pt>
                <c:pt idx="30">
                  <c:v>41548</c:v>
                </c:pt>
                <c:pt idx="31">
                  <c:v>41579</c:v>
                </c:pt>
                <c:pt idx="32">
                  <c:v>41609</c:v>
                </c:pt>
                <c:pt idx="33">
                  <c:v>41640</c:v>
                </c:pt>
                <c:pt idx="34">
                  <c:v>41671</c:v>
                </c:pt>
                <c:pt idx="35">
                  <c:v>41699</c:v>
                </c:pt>
                <c:pt idx="36">
                  <c:v>41730</c:v>
                </c:pt>
                <c:pt idx="37">
                  <c:v>41760</c:v>
                </c:pt>
                <c:pt idx="38">
                  <c:v>41791</c:v>
                </c:pt>
                <c:pt idx="39">
                  <c:v>41821</c:v>
                </c:pt>
                <c:pt idx="40">
                  <c:v>41852</c:v>
                </c:pt>
                <c:pt idx="41">
                  <c:v>41883</c:v>
                </c:pt>
                <c:pt idx="42">
                  <c:v>41913</c:v>
                </c:pt>
                <c:pt idx="43">
                  <c:v>41944</c:v>
                </c:pt>
                <c:pt idx="44">
                  <c:v>41974</c:v>
                </c:pt>
                <c:pt idx="45">
                  <c:v>42005</c:v>
                </c:pt>
                <c:pt idx="46">
                  <c:v>42036</c:v>
                </c:pt>
                <c:pt idx="47">
                  <c:v>42064</c:v>
                </c:pt>
                <c:pt idx="48">
                  <c:v>42095</c:v>
                </c:pt>
                <c:pt idx="49">
                  <c:v>42125</c:v>
                </c:pt>
                <c:pt idx="50">
                  <c:v>42156</c:v>
                </c:pt>
                <c:pt idx="51">
                  <c:v>42186</c:v>
                </c:pt>
                <c:pt idx="52">
                  <c:v>42217</c:v>
                </c:pt>
                <c:pt idx="53">
                  <c:v>42248</c:v>
                </c:pt>
                <c:pt idx="54">
                  <c:v>42278</c:v>
                </c:pt>
                <c:pt idx="55">
                  <c:v>42309</c:v>
                </c:pt>
                <c:pt idx="56">
                  <c:v>42339</c:v>
                </c:pt>
                <c:pt idx="57">
                  <c:v>42370</c:v>
                </c:pt>
                <c:pt idx="58">
                  <c:v>42401</c:v>
                </c:pt>
                <c:pt idx="59">
                  <c:v>42430</c:v>
                </c:pt>
                <c:pt idx="60">
                  <c:v>42461</c:v>
                </c:pt>
                <c:pt idx="61">
                  <c:v>42491</c:v>
                </c:pt>
                <c:pt idx="62">
                  <c:v>42522</c:v>
                </c:pt>
                <c:pt idx="63">
                  <c:v>42552</c:v>
                </c:pt>
                <c:pt idx="64">
                  <c:v>42583</c:v>
                </c:pt>
                <c:pt idx="65">
                  <c:v>42614</c:v>
                </c:pt>
                <c:pt idx="66">
                  <c:v>42644</c:v>
                </c:pt>
                <c:pt idx="67">
                  <c:v>42675</c:v>
                </c:pt>
                <c:pt idx="68">
                  <c:v>42705</c:v>
                </c:pt>
                <c:pt idx="69">
                  <c:v>42736</c:v>
                </c:pt>
                <c:pt idx="70">
                  <c:v>42767</c:v>
                </c:pt>
              </c:numCache>
            </c:numRef>
          </c:cat>
          <c:val>
            <c:numRef>
              <c:f>Sheet1!$M$2:$M$72</c:f>
              <c:numCache>
                <c:formatCode>General</c:formatCode>
                <c:ptCount val="71"/>
                <c:pt idx="0">
                  <c:v>81</c:v>
                </c:pt>
                <c:pt idx="1">
                  <c:v>57</c:v>
                </c:pt>
                <c:pt idx="2">
                  <c:v>73</c:v>
                </c:pt>
                <c:pt idx="3">
                  <c:v>59</c:v>
                </c:pt>
                <c:pt idx="4">
                  <c:v>128</c:v>
                </c:pt>
                <c:pt idx="5">
                  <c:v>68</c:v>
                </c:pt>
                <c:pt idx="6">
                  <c:v>91</c:v>
                </c:pt>
                <c:pt idx="7">
                  <c:v>81</c:v>
                </c:pt>
                <c:pt idx="8">
                  <c:v>47</c:v>
                </c:pt>
                <c:pt idx="9">
                  <c:v>114</c:v>
                </c:pt>
                <c:pt idx="10">
                  <c:v>80</c:v>
                </c:pt>
                <c:pt idx="11">
                  <c:v>117</c:v>
                </c:pt>
                <c:pt idx="12">
                  <c:v>95</c:v>
                </c:pt>
                <c:pt idx="13">
                  <c:v>88</c:v>
                </c:pt>
                <c:pt idx="14">
                  <c:v>82</c:v>
                </c:pt>
                <c:pt idx="15">
                  <c:v>118</c:v>
                </c:pt>
                <c:pt idx="16">
                  <c:v>97</c:v>
                </c:pt>
                <c:pt idx="17">
                  <c:v>124</c:v>
                </c:pt>
                <c:pt idx="18">
                  <c:v>159</c:v>
                </c:pt>
                <c:pt idx="19">
                  <c:v>125</c:v>
                </c:pt>
                <c:pt idx="20">
                  <c:v>130</c:v>
                </c:pt>
                <c:pt idx="21">
                  <c:v>134</c:v>
                </c:pt>
                <c:pt idx="22">
                  <c:v>90</c:v>
                </c:pt>
                <c:pt idx="23">
                  <c:v>112</c:v>
                </c:pt>
                <c:pt idx="24">
                  <c:v>152</c:v>
                </c:pt>
                <c:pt idx="25">
                  <c:v>212</c:v>
                </c:pt>
                <c:pt idx="26">
                  <c:v>161</c:v>
                </c:pt>
                <c:pt idx="27">
                  <c:v>175</c:v>
                </c:pt>
                <c:pt idx="28">
                  <c:v>164</c:v>
                </c:pt>
                <c:pt idx="29">
                  <c:v>141</c:v>
                </c:pt>
                <c:pt idx="30">
                  <c:v>182</c:v>
                </c:pt>
                <c:pt idx="31">
                  <c:v>179</c:v>
                </c:pt>
                <c:pt idx="32">
                  <c:v>170</c:v>
                </c:pt>
                <c:pt idx="33">
                  <c:v>156</c:v>
                </c:pt>
                <c:pt idx="34">
                  <c:v>169</c:v>
                </c:pt>
                <c:pt idx="35">
                  <c:v>218</c:v>
                </c:pt>
                <c:pt idx="36">
                  <c:v>144</c:v>
                </c:pt>
                <c:pt idx="37">
                  <c:v>160</c:v>
                </c:pt>
                <c:pt idx="38">
                  <c:v>162</c:v>
                </c:pt>
                <c:pt idx="39">
                  <c:v>130</c:v>
                </c:pt>
                <c:pt idx="40">
                  <c:v>161</c:v>
                </c:pt>
                <c:pt idx="41">
                  <c:v>120</c:v>
                </c:pt>
                <c:pt idx="42">
                  <c:v>122</c:v>
                </c:pt>
                <c:pt idx="43">
                  <c:v>151</c:v>
                </c:pt>
                <c:pt idx="44">
                  <c:v>151</c:v>
                </c:pt>
                <c:pt idx="45">
                  <c:v>129</c:v>
                </c:pt>
                <c:pt idx="46">
                  <c:v>150</c:v>
                </c:pt>
                <c:pt idx="47">
                  <c:v>159</c:v>
                </c:pt>
                <c:pt idx="48">
                  <c:v>121</c:v>
                </c:pt>
                <c:pt idx="49">
                  <c:v>115</c:v>
                </c:pt>
                <c:pt idx="50">
                  <c:v>131</c:v>
                </c:pt>
                <c:pt idx="51">
                  <c:v>110</c:v>
                </c:pt>
                <c:pt idx="52">
                  <c:v>98</c:v>
                </c:pt>
                <c:pt idx="53">
                  <c:v>83</c:v>
                </c:pt>
                <c:pt idx="54">
                  <c:v>197</c:v>
                </c:pt>
                <c:pt idx="55">
                  <c:v>158</c:v>
                </c:pt>
                <c:pt idx="56">
                  <c:v>93</c:v>
                </c:pt>
                <c:pt idx="57">
                  <c:v>148</c:v>
                </c:pt>
                <c:pt idx="58">
                  <c:v>84</c:v>
                </c:pt>
                <c:pt idx="59">
                  <c:v>84</c:v>
                </c:pt>
                <c:pt idx="60">
                  <c:v>129</c:v>
                </c:pt>
                <c:pt idx="61">
                  <c:v>138</c:v>
                </c:pt>
                <c:pt idx="62">
                  <c:v>200</c:v>
                </c:pt>
                <c:pt idx="63">
                  <c:v>81</c:v>
                </c:pt>
                <c:pt idx="64">
                  <c:v>127</c:v>
                </c:pt>
                <c:pt idx="65">
                  <c:v>85</c:v>
                </c:pt>
                <c:pt idx="66">
                  <c:v>199</c:v>
                </c:pt>
                <c:pt idx="67">
                  <c:v>135</c:v>
                </c:pt>
                <c:pt idx="68">
                  <c:v>114</c:v>
                </c:pt>
                <c:pt idx="69">
                  <c:v>191</c:v>
                </c:pt>
                <c:pt idx="70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1A-4EB2-8C22-08487C750C35}"/>
            </c:ext>
          </c:extLst>
        </c:ser>
        <c:ser>
          <c:idx val="1"/>
          <c:order val="1"/>
          <c:tx>
            <c:strRef>
              <c:f>Sheet1!$Q$1</c:f>
              <c:strCache>
                <c:ptCount val="1"/>
                <c:pt idx="0">
                  <c:v>Seeking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Sheet1!$A$2:$A$72</c:f>
              <c:numCache>
                <c:formatCode>mmm\-yy</c:formatCode>
                <c:ptCount val="71"/>
                <c:pt idx="0">
                  <c:v>40634</c:v>
                </c:pt>
                <c:pt idx="1">
                  <c:v>40664</c:v>
                </c:pt>
                <c:pt idx="2">
                  <c:v>40695</c:v>
                </c:pt>
                <c:pt idx="3">
                  <c:v>40725</c:v>
                </c:pt>
                <c:pt idx="4">
                  <c:v>40756</c:v>
                </c:pt>
                <c:pt idx="5">
                  <c:v>40787</c:v>
                </c:pt>
                <c:pt idx="6">
                  <c:v>40817</c:v>
                </c:pt>
                <c:pt idx="7">
                  <c:v>40848</c:v>
                </c:pt>
                <c:pt idx="8">
                  <c:v>40878</c:v>
                </c:pt>
                <c:pt idx="9">
                  <c:v>40909</c:v>
                </c:pt>
                <c:pt idx="10">
                  <c:v>40940</c:v>
                </c:pt>
                <c:pt idx="11">
                  <c:v>40969</c:v>
                </c:pt>
                <c:pt idx="12">
                  <c:v>41000</c:v>
                </c:pt>
                <c:pt idx="13">
                  <c:v>41030</c:v>
                </c:pt>
                <c:pt idx="14">
                  <c:v>41061</c:v>
                </c:pt>
                <c:pt idx="15">
                  <c:v>41091</c:v>
                </c:pt>
                <c:pt idx="16">
                  <c:v>41122</c:v>
                </c:pt>
                <c:pt idx="17">
                  <c:v>41153</c:v>
                </c:pt>
                <c:pt idx="18">
                  <c:v>41183</c:v>
                </c:pt>
                <c:pt idx="19">
                  <c:v>41214</c:v>
                </c:pt>
                <c:pt idx="20">
                  <c:v>41244</c:v>
                </c:pt>
                <c:pt idx="21">
                  <c:v>41275</c:v>
                </c:pt>
                <c:pt idx="22">
                  <c:v>41306</c:v>
                </c:pt>
                <c:pt idx="23">
                  <c:v>41334</c:v>
                </c:pt>
                <c:pt idx="24">
                  <c:v>41365</c:v>
                </c:pt>
                <c:pt idx="25">
                  <c:v>41395</c:v>
                </c:pt>
                <c:pt idx="26">
                  <c:v>41426</c:v>
                </c:pt>
                <c:pt idx="27">
                  <c:v>41456</c:v>
                </c:pt>
                <c:pt idx="28">
                  <c:v>41487</c:v>
                </c:pt>
                <c:pt idx="29">
                  <c:v>41518</c:v>
                </c:pt>
                <c:pt idx="30">
                  <c:v>41548</c:v>
                </c:pt>
                <c:pt idx="31">
                  <c:v>41579</c:v>
                </c:pt>
                <c:pt idx="32">
                  <c:v>41609</c:v>
                </c:pt>
                <c:pt idx="33">
                  <c:v>41640</c:v>
                </c:pt>
                <c:pt idx="34">
                  <c:v>41671</c:v>
                </c:pt>
                <c:pt idx="35">
                  <c:v>41699</c:v>
                </c:pt>
                <c:pt idx="36">
                  <c:v>41730</c:v>
                </c:pt>
                <c:pt idx="37">
                  <c:v>41760</c:v>
                </c:pt>
                <c:pt idx="38">
                  <c:v>41791</c:v>
                </c:pt>
                <c:pt idx="39">
                  <c:v>41821</c:v>
                </c:pt>
                <c:pt idx="40">
                  <c:v>41852</c:v>
                </c:pt>
                <c:pt idx="41">
                  <c:v>41883</c:v>
                </c:pt>
                <c:pt idx="42">
                  <c:v>41913</c:v>
                </c:pt>
                <c:pt idx="43">
                  <c:v>41944</c:v>
                </c:pt>
                <c:pt idx="44">
                  <c:v>41974</c:v>
                </c:pt>
                <c:pt idx="45">
                  <c:v>42005</c:v>
                </c:pt>
                <c:pt idx="46">
                  <c:v>42036</c:v>
                </c:pt>
                <c:pt idx="47">
                  <c:v>42064</c:v>
                </c:pt>
                <c:pt idx="48">
                  <c:v>42095</c:v>
                </c:pt>
                <c:pt idx="49">
                  <c:v>42125</c:v>
                </c:pt>
                <c:pt idx="50">
                  <c:v>42156</c:v>
                </c:pt>
                <c:pt idx="51">
                  <c:v>42186</c:v>
                </c:pt>
                <c:pt idx="52">
                  <c:v>42217</c:v>
                </c:pt>
                <c:pt idx="53">
                  <c:v>42248</c:v>
                </c:pt>
                <c:pt idx="54">
                  <c:v>42278</c:v>
                </c:pt>
                <c:pt idx="55">
                  <c:v>42309</c:v>
                </c:pt>
                <c:pt idx="56">
                  <c:v>42339</c:v>
                </c:pt>
                <c:pt idx="57">
                  <c:v>42370</c:v>
                </c:pt>
                <c:pt idx="58">
                  <c:v>42401</c:v>
                </c:pt>
                <c:pt idx="59">
                  <c:v>42430</c:v>
                </c:pt>
                <c:pt idx="60">
                  <c:v>42461</c:v>
                </c:pt>
                <c:pt idx="61">
                  <c:v>42491</c:v>
                </c:pt>
                <c:pt idx="62">
                  <c:v>42522</c:v>
                </c:pt>
                <c:pt idx="63">
                  <c:v>42552</c:v>
                </c:pt>
                <c:pt idx="64">
                  <c:v>42583</c:v>
                </c:pt>
                <c:pt idx="65">
                  <c:v>42614</c:v>
                </c:pt>
                <c:pt idx="66">
                  <c:v>42644</c:v>
                </c:pt>
                <c:pt idx="67">
                  <c:v>42675</c:v>
                </c:pt>
                <c:pt idx="68">
                  <c:v>42705</c:v>
                </c:pt>
                <c:pt idx="69">
                  <c:v>42736</c:v>
                </c:pt>
                <c:pt idx="70">
                  <c:v>42767</c:v>
                </c:pt>
              </c:numCache>
            </c:numRef>
          </c:cat>
          <c:val>
            <c:numRef>
              <c:f>Sheet1!$Q$2:$Q$72</c:f>
              <c:numCache>
                <c:formatCode>General</c:formatCode>
                <c:ptCount val="71"/>
                <c:pt idx="39">
                  <c:v>219</c:v>
                </c:pt>
                <c:pt idx="40">
                  <c:v>346</c:v>
                </c:pt>
                <c:pt idx="41">
                  <c:v>227</c:v>
                </c:pt>
                <c:pt idx="42">
                  <c:v>143</c:v>
                </c:pt>
                <c:pt idx="43">
                  <c:v>160</c:v>
                </c:pt>
                <c:pt idx="44">
                  <c:v>227</c:v>
                </c:pt>
                <c:pt idx="45">
                  <c:v>98</c:v>
                </c:pt>
                <c:pt idx="46">
                  <c:v>169</c:v>
                </c:pt>
                <c:pt idx="47">
                  <c:v>177</c:v>
                </c:pt>
                <c:pt idx="48">
                  <c:v>194</c:v>
                </c:pt>
                <c:pt idx="49">
                  <c:v>120</c:v>
                </c:pt>
                <c:pt idx="50">
                  <c:v>278</c:v>
                </c:pt>
                <c:pt idx="51">
                  <c:v>142</c:v>
                </c:pt>
                <c:pt idx="52">
                  <c:v>177</c:v>
                </c:pt>
                <c:pt idx="53">
                  <c:v>190</c:v>
                </c:pt>
                <c:pt idx="54">
                  <c:v>101</c:v>
                </c:pt>
                <c:pt idx="55">
                  <c:v>101</c:v>
                </c:pt>
                <c:pt idx="56">
                  <c:v>95</c:v>
                </c:pt>
                <c:pt idx="57">
                  <c:v>110</c:v>
                </c:pt>
                <c:pt idx="58">
                  <c:v>127</c:v>
                </c:pt>
                <c:pt idx="59">
                  <c:v>202</c:v>
                </c:pt>
                <c:pt idx="60">
                  <c:v>283</c:v>
                </c:pt>
                <c:pt idx="61">
                  <c:v>169</c:v>
                </c:pt>
                <c:pt idx="62">
                  <c:v>250</c:v>
                </c:pt>
                <c:pt idx="63">
                  <c:v>210</c:v>
                </c:pt>
                <c:pt idx="64">
                  <c:v>118</c:v>
                </c:pt>
                <c:pt idx="65">
                  <c:v>166</c:v>
                </c:pt>
                <c:pt idx="66">
                  <c:v>261</c:v>
                </c:pt>
                <c:pt idx="67">
                  <c:v>252</c:v>
                </c:pt>
                <c:pt idx="68">
                  <c:v>122</c:v>
                </c:pt>
                <c:pt idx="69">
                  <c:v>275</c:v>
                </c:pt>
                <c:pt idx="70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1A-4EB2-8C22-08487C750C3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864047504"/>
        <c:axId val="1863993488"/>
      </c:lineChart>
      <c:dateAx>
        <c:axId val="186404750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3993488"/>
        <c:crosses val="autoZero"/>
        <c:auto val="1"/>
        <c:lblOffset val="100"/>
        <c:baseTimeUnit val="months"/>
        <c:majorUnit val="1"/>
        <c:majorTimeUnit val="months"/>
      </c:dateAx>
      <c:valAx>
        <c:axId val="1863993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4047504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Who's Hiring (Full Time)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Sheet1!$Y$1</c:f>
              <c:strCache>
                <c:ptCount val="1"/>
                <c:pt idx="0">
                  <c:v>Normalized Season Index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Sheet1!$W$2:$W$13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Sheet1!$Y$2:$Y$13</c:f>
              <c:numCache>
                <c:formatCode>0%</c:formatCode>
                <c:ptCount val="12"/>
                <c:pt idx="0">
                  <c:v>0.70029908009302932</c:v>
                </c:pt>
                <c:pt idx="1">
                  <c:v>0.91361486339652398</c:v>
                </c:pt>
                <c:pt idx="2">
                  <c:v>1.0521356566582774</c:v>
                </c:pt>
                <c:pt idx="3">
                  <c:v>1.1023107385524102</c:v>
                </c:pt>
                <c:pt idx="4">
                  <c:v>1.1472680873440542</c:v>
                </c:pt>
                <c:pt idx="5">
                  <c:v>1.0264290639521914</c:v>
                </c:pt>
                <c:pt idx="6">
                  <c:v>1.0954814879724106</c:v>
                </c:pt>
                <c:pt idx="7">
                  <c:v>1.1342768705272275</c:v>
                </c:pt>
                <c:pt idx="8">
                  <c:v>0.96555969859193425</c:v>
                </c:pt>
                <c:pt idx="9">
                  <c:v>1.0450270298067057</c:v>
                </c:pt>
                <c:pt idx="10">
                  <c:v>0.97600153077520324</c:v>
                </c:pt>
                <c:pt idx="11">
                  <c:v>0.84159589233003063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52-49F3-BB23-FCEE27E4C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74678784"/>
        <c:axId val="1774309472"/>
      </c:barChart>
      <c:catAx>
        <c:axId val="177467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309472"/>
        <c:crosses val="autoZero"/>
        <c:auto val="1"/>
        <c:lblAlgn val="ctr"/>
        <c:lblOffset val="100"/>
        <c:noMultiLvlLbl val="0"/>
      </c:catAx>
      <c:valAx>
        <c:axId val="17743094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4678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Who's Hiring</a:t>
            </a:r>
            <a:r>
              <a:rPr lang="en-US" baseline="0"/>
              <a:t> (Interns)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Sheet1!$AD$1</c:f>
              <c:strCache>
                <c:ptCount val="1"/>
                <c:pt idx="0">
                  <c:v>Normalized Season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Sheet1!$AB$2:$AB$13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Sheet1!$AD$2:$AD$13</c:f>
              <c:numCache>
                <c:formatCode>0%</c:formatCode>
                <c:ptCount val="12"/>
                <c:pt idx="0">
                  <c:v>0.87145052667856404</c:v>
                </c:pt>
                <c:pt idx="1">
                  <c:v>1.1703319938938848</c:v>
                </c:pt>
                <c:pt idx="2">
                  <c:v>1.3086189645078381</c:v>
                </c:pt>
                <c:pt idx="3">
                  <c:v>1.406972421000712</c:v>
                </c:pt>
                <c:pt idx="4">
                  <c:v>1.0202316793282138</c:v>
                </c:pt>
                <c:pt idx="5">
                  <c:v>0.8105487970307973</c:v>
                </c:pt>
                <c:pt idx="6">
                  <c:v>0.73480908419412605</c:v>
                </c:pt>
                <c:pt idx="7">
                  <c:v>0.96241231048588483</c:v>
                </c:pt>
                <c:pt idx="8">
                  <c:v>0.88815402934724319</c:v>
                </c:pt>
                <c:pt idx="9">
                  <c:v>1.0288968298161816</c:v>
                </c:pt>
                <c:pt idx="10">
                  <c:v>0.88917227207475202</c:v>
                </c:pt>
                <c:pt idx="11">
                  <c:v>0.90840109164180338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4C-4FAA-889A-36A9434A6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3101344"/>
        <c:axId val="1862318576"/>
      </c:lineChart>
      <c:catAx>
        <c:axId val="142310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318576"/>
        <c:crosses val="autoZero"/>
        <c:auto val="1"/>
        <c:lblAlgn val="ctr"/>
        <c:lblOffset val="100"/>
        <c:noMultiLvlLbl val="0"/>
      </c:catAx>
      <c:valAx>
        <c:axId val="1862318576"/>
        <c:scaling>
          <c:orientation val="minMax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2310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Who's Seeking (Freelancers)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Sheet1!$Y$32</c:f>
              <c:strCache>
                <c:ptCount val="1"/>
                <c:pt idx="0">
                  <c:v>Normalized Season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Sheet1!$W$33:$W$44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Sheet1!$Y$33:$Y$44</c:f>
              <c:numCache>
                <c:formatCode>0.000000000000000%</c:formatCode>
                <c:ptCount val="12"/>
                <c:pt idx="0">
                  <c:v>1.0664051038310878</c:v>
                </c:pt>
                <c:pt idx="1">
                  <c:v>0.87159024427040244</c:v>
                </c:pt>
                <c:pt idx="2">
                  <c:v>1.0590663426785545</c:v>
                </c:pt>
                <c:pt idx="3">
                  <c:v>0.97489435667121582</c:v>
                </c:pt>
                <c:pt idx="4">
                  <c:v>1.0544763334576543</c:v>
                </c:pt>
                <c:pt idx="5">
                  <c:v>1.0925400052845369</c:v>
                </c:pt>
                <c:pt idx="6">
                  <c:v>0.90424592243563073</c:v>
                </c:pt>
                <c:pt idx="7">
                  <c:v>0.94112659543778354</c:v>
                </c:pt>
                <c:pt idx="8">
                  <c:v>0.86054703139265365</c:v>
                </c:pt>
                <c:pt idx="9">
                  <c:v>1.2100456899439884</c:v>
                </c:pt>
                <c:pt idx="10">
                  <c:v>1.0845908638579929</c:v>
                </c:pt>
                <c:pt idx="11">
                  <c:v>0.88047151073850061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AE-4ED1-9871-5C96FACA18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1003808"/>
        <c:axId val="1381585344"/>
      </c:lineChart>
      <c:catAx>
        <c:axId val="1751003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1585344"/>
        <c:crosses val="autoZero"/>
        <c:auto val="1"/>
        <c:lblAlgn val="ctr"/>
        <c:lblOffset val="100"/>
        <c:noMultiLvlLbl val="0"/>
      </c:catAx>
      <c:valAx>
        <c:axId val="1381585344"/>
        <c:scaling>
          <c:orientation val="minMax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1003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Sheet1!$AD$32</c:f>
              <c:strCache>
                <c:ptCount val="1"/>
                <c:pt idx="0">
                  <c:v>Normalized Season Index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Sheet1!$AB$33:$AB$44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Sheet1!$AD$33:$AD$44</c:f>
              <c:numCache>
                <c:formatCode>0%</c:formatCode>
                <c:ptCount val="12"/>
                <c:pt idx="0">
                  <c:v>0.62268545773052264</c:v>
                </c:pt>
                <c:pt idx="1">
                  <c:v>0.89732942974805374</c:v>
                </c:pt>
                <c:pt idx="2">
                  <c:v>1.2001611711277838</c:v>
                </c:pt>
                <c:pt idx="3">
                  <c:v>1.4972390652068344</c:v>
                </c:pt>
                <c:pt idx="4">
                  <c:v>0.87797516018168642</c:v>
                </c:pt>
                <c:pt idx="5">
                  <c:v>1.6334419558698416</c:v>
                </c:pt>
                <c:pt idx="6">
                  <c:v>1.0578263606290581</c:v>
                </c:pt>
                <c:pt idx="7">
                  <c:v>0.92669512460364967</c:v>
                </c:pt>
                <c:pt idx="8">
                  <c:v>1.3263780266138121</c:v>
                </c:pt>
                <c:pt idx="9">
                  <c:v>0.6837144150530704</c:v>
                </c:pt>
                <c:pt idx="10">
                  <c:v>0.65952764517936535</c:v>
                </c:pt>
                <c:pt idx="11">
                  <c:v>0.61702618805632325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17-467B-A8A0-9CA7EEB96B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6430384"/>
        <c:axId val="1456432704"/>
      </c:lineChart>
      <c:catAx>
        <c:axId val="145643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32704"/>
        <c:crosses val="autoZero"/>
        <c:auto val="1"/>
        <c:lblAlgn val="ctr"/>
        <c:lblOffset val="100"/>
        <c:noMultiLvlLbl val="0"/>
      </c:catAx>
      <c:valAx>
        <c:axId val="1456432704"/>
        <c:scaling>
          <c:orientation val="minMax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430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Sheet1!$AH$32</c:f>
              <c:strCache>
                <c:ptCount val="1"/>
                <c:pt idx="0">
                  <c:v>Average Season Index (Seeking)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Sheet1!$AF$33:$AF$44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Sheet1!$AH$33:$AH$44</c:f>
              <c:numCache>
                <c:formatCode>0.00000000000000%</c:formatCode>
                <c:ptCount val="12"/>
                <c:pt idx="0">
                  <c:v>1.0283945916062791</c:v>
                </c:pt>
                <c:pt idx="1">
                  <c:v>0.97416611930254082</c:v>
                </c:pt>
                <c:pt idx="2">
                  <c:v>1.2214932022179188</c:v>
                </c:pt>
                <c:pt idx="3">
                  <c:v>1.259453219465323</c:v>
                </c:pt>
                <c:pt idx="4">
                  <c:v>1.1071292989387895</c:v>
                </c:pt>
                <c:pt idx="5">
                  <c:v>1.3961342254090008</c:v>
                </c:pt>
                <c:pt idx="6">
                  <c:v>1.0543215487425768</c:v>
                </c:pt>
                <c:pt idx="7">
                  <c:v>1.0373573361655852</c:v>
                </c:pt>
                <c:pt idx="8">
                  <c:v>1.1133649040916171</c:v>
                </c:pt>
                <c:pt idx="9">
                  <c:v>1.1590548953518434</c:v>
                </c:pt>
                <c:pt idx="10">
                  <c:v>1.0549552255877117</c:v>
                </c:pt>
                <c:pt idx="11">
                  <c:v>0.88449801376597725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13-4288-8E9A-8B1870092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2567664"/>
        <c:axId val="1652099280"/>
      </c:lineChart>
      <c:catAx>
        <c:axId val="177256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2099280"/>
        <c:crosses val="autoZero"/>
        <c:auto val="1"/>
        <c:lblAlgn val="ctr"/>
        <c:lblOffset val="100"/>
        <c:noMultiLvlLbl val="0"/>
      </c:catAx>
      <c:valAx>
        <c:axId val="1652099280"/>
        <c:scaling>
          <c:orientation val="minMax"/>
          <c:min val="0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000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256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Hacker</a:t>
            </a:r>
            <a:r>
              <a:rPr lang="en-US" baseline="0"/>
              <a:t> News: Who's Hiring?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Sheet1!$AG$32</c:f>
              <c:strCache>
                <c:ptCount val="1"/>
                <c:pt idx="0">
                  <c:v>Normalized Season Index (Hiring)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Sheet1!$AF$33:$AF$44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Sheet1!$AG$33:$AG$44</c:f>
              <c:numCache>
                <c:formatCode>0%</c:formatCode>
                <c:ptCount val="12"/>
                <c:pt idx="0">
                  <c:v>0.70029908009302932</c:v>
                </c:pt>
                <c:pt idx="1">
                  <c:v>0.91361486339652398</c:v>
                </c:pt>
                <c:pt idx="2">
                  <c:v>1.0521356566582774</c:v>
                </c:pt>
                <c:pt idx="3">
                  <c:v>1.1023107385524102</c:v>
                </c:pt>
                <c:pt idx="4">
                  <c:v>1.1472680873440542</c:v>
                </c:pt>
                <c:pt idx="5">
                  <c:v>1.0264290639521914</c:v>
                </c:pt>
                <c:pt idx="6">
                  <c:v>1.0954814879724106</c:v>
                </c:pt>
                <c:pt idx="7">
                  <c:v>1.1342768705272275</c:v>
                </c:pt>
                <c:pt idx="8">
                  <c:v>0.96555969859193425</c:v>
                </c:pt>
                <c:pt idx="9">
                  <c:v>1.0450270298067057</c:v>
                </c:pt>
                <c:pt idx="10">
                  <c:v>0.97600153077520324</c:v>
                </c:pt>
                <c:pt idx="11">
                  <c:v>0.84159589233003063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1-4EE6-B2C6-83119E9599B6}"/>
            </c:ext>
          </c:extLst>
        </c:ser>
        <c:ser>
          <c:idx val="1"/>
          <c:order val="1"/>
          <c:tx>
            <c:strRef>
              <c:f>Sheet1!$AI$32</c:f>
              <c:strCache>
                <c:ptCount val="1"/>
                <c:pt idx="0">
                  <c:v>Normalized Season Index (Seeking)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Sheet1!$AF$33:$AF$44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Sheet1!$AI$33:$AI$44</c:f>
              <c:numCache>
                <c:formatCode>0%</c:formatCode>
                <c:ptCount val="12"/>
                <c:pt idx="0">
                  <c:v>0.92855045649887336</c:v>
                </c:pt>
                <c:pt idx="1">
                  <c:v>0.87958688441879906</c:v>
                </c:pt>
                <c:pt idx="2">
                  <c:v>1.1029016291870528</c:v>
                </c:pt>
                <c:pt idx="3">
                  <c:v>1.1371762078667478</c:v>
                </c:pt>
                <c:pt idx="4">
                  <c:v>0.99964101748842149</c:v>
                </c:pt>
                <c:pt idx="5">
                  <c:v>1.2605872132333695</c:v>
                </c:pt>
                <c:pt idx="6">
                  <c:v>0.95196023333067614</c:v>
                </c:pt>
                <c:pt idx="7">
                  <c:v>0.9366430316834895</c:v>
                </c:pt>
                <c:pt idx="8">
                  <c:v>1.0052712240827222</c:v>
                </c:pt>
                <c:pt idx="9">
                  <c:v>1.0465252938613729</c:v>
                </c:pt>
                <c:pt idx="10">
                  <c:v>0.95253238815201147</c:v>
                </c:pt>
                <c:pt idx="11">
                  <c:v>0.79862442019646485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1-4EE6-B2C6-83119E9599B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83297808"/>
        <c:axId val="1456280448"/>
      </c:lineChart>
      <c:catAx>
        <c:axId val="1383297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6280448"/>
        <c:crosses val="autoZero"/>
        <c:auto val="1"/>
        <c:lblAlgn val="ctr"/>
        <c:lblOffset val="100"/>
        <c:noMultiLvlLbl val="0"/>
      </c:catAx>
      <c:valAx>
        <c:axId val="1456280448"/>
        <c:scaling>
          <c:orientation val="minMax"/>
          <c:max val="1.3"/>
          <c:min val="0.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3297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4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>
      <a:effectLst/>
    </cs:defRPr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68000">
            <a:schemeClr val="lt1">
              <a:lumMod val="85000"/>
            </a:schemeClr>
          </a:gs>
          <a:gs pos="100000">
            <a:schemeClr val="lt1"/>
          </a:gs>
        </a:gsLst>
        <a:lin ang="5400000" scaled="1"/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spPr/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gradFill>
          <a:gsLst>
            <a:gs pos="0">
              <a:schemeClr val="phClr"/>
            </a:gs>
            <a:gs pos="100000">
              <a:schemeClr val="phClr">
                <a:lumMod val="84000"/>
              </a:schemeClr>
            </a:gs>
          </a:gsLst>
          <a:lin ang="5400000" scaled="1"/>
        </a:gra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gradFill>
        <a:gsLst>
          <a:gs pos="0">
            <a:schemeClr val="phClr"/>
          </a:gs>
          <a:gs pos="100000">
            <a:schemeClr val="phClr">
              <a:lumMod val="84000"/>
            </a:schemeClr>
          </a:gs>
        </a:gsLst>
        <a:lin ang="5400000" scaled="1"/>
      </a:gradFill>
      <a:effectLst>
        <a:outerShdw blurRad="76200" dir="18900000" sy="23000" kx="-1200000" algn="bl" rotWithShape="0">
          <a:prstClr val="black">
            <a:alpha val="20000"/>
          </a:prstClr>
        </a:outerShdw>
      </a:effectLst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kern="1200">
      <a:effectLst/>
    </cs:defRPr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dk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1.png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73</xdr:row>
      <xdr:rowOff>12700</xdr:rowOff>
    </xdr:from>
    <xdr:to>
      <xdr:col>29</xdr:col>
      <xdr:colOff>749300</xdr:colOff>
      <xdr:row>98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99</xdr:row>
      <xdr:rowOff>127000</xdr:rowOff>
    </xdr:from>
    <xdr:to>
      <xdr:col>29</xdr:col>
      <xdr:colOff>711200</xdr:colOff>
      <xdr:row>123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76200</xdr:colOff>
      <xdr:row>124</xdr:row>
      <xdr:rowOff>0</xdr:rowOff>
    </xdr:from>
    <xdr:to>
      <xdr:col>29</xdr:col>
      <xdr:colOff>482600</xdr:colOff>
      <xdr:row>149</xdr:row>
      <xdr:rowOff>88900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755650</xdr:colOff>
      <xdr:row>14</xdr:row>
      <xdr:rowOff>190500</xdr:rowOff>
    </xdr:from>
    <xdr:to>
      <xdr:col>24</xdr:col>
      <xdr:colOff>1543050</xdr:colOff>
      <xdr:row>28</xdr:row>
      <xdr:rowOff>88900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24</xdr:col>
      <xdr:colOff>738189</xdr:colOff>
      <xdr:row>15</xdr:row>
      <xdr:rowOff>12700</xdr:rowOff>
    </xdr:from>
    <xdr:to>
      <xdr:col>32</xdr:col>
      <xdr:colOff>1778001</xdr:colOff>
      <xdr:row>40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768350</xdr:colOff>
      <xdr:row>45</xdr:row>
      <xdr:rowOff>165100</xdr:rowOff>
    </xdr:from>
    <xdr:to>
      <xdr:col>24</xdr:col>
      <xdr:colOff>1555750</xdr:colOff>
      <xdr:row>59</xdr:row>
      <xdr:rowOff>63500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27</xdr:col>
      <xdr:colOff>44450</xdr:colOff>
      <xdr:row>45</xdr:row>
      <xdr:rowOff>114300</xdr:rowOff>
    </xdr:from>
    <xdr:to>
      <xdr:col>29</xdr:col>
      <xdr:colOff>1847850</xdr:colOff>
      <xdr:row>59</xdr:row>
      <xdr:rowOff>12700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692150</xdr:colOff>
      <xdr:row>45</xdr:row>
      <xdr:rowOff>127000</xdr:rowOff>
    </xdr:from>
    <xdr:to>
      <xdr:col>34</xdr:col>
      <xdr:colOff>539750</xdr:colOff>
      <xdr:row>59</xdr:row>
      <xdr:rowOff>25400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32</xdr:col>
      <xdr:colOff>63500</xdr:colOff>
      <xdr:row>11</xdr:row>
      <xdr:rowOff>63500</xdr:rowOff>
    </xdr:from>
    <xdr:to>
      <xdr:col>35</xdr:col>
      <xdr:colOff>742950</xdr:colOff>
      <xdr:row>27</xdr:row>
      <xdr:rowOff>190500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36</xdr:col>
      <xdr:colOff>44450</xdr:colOff>
      <xdr:row>13</xdr:row>
      <xdr:rowOff>50800</xdr:rowOff>
    </xdr:from>
    <xdr:to>
      <xdr:col>41</xdr:col>
      <xdr:colOff>488950</xdr:colOff>
      <xdr:row>26</xdr:row>
      <xdr:rowOff>152400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 editAs="oneCell">
    <xdr:from>
      <xdr:col>15</xdr:col>
      <xdr:colOff>714375</xdr:colOff>
      <xdr:row>0</xdr:row>
      <xdr:rowOff>39688</xdr:rowOff>
    </xdr:from>
    <xdr:to>
      <xdr:col>25</xdr:col>
      <xdr:colOff>319185</xdr:colOff>
      <xdr:row>25</xdr:row>
      <xdr:rowOff>41324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788F45D-F60E-4DDD-8819-20DA5F5F7A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6740188" y="39688"/>
          <a:ext cx="11376122" cy="496257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72"/>
  <sheetViews>
    <sheetView tabSelected="1" topLeftCell="P1" zoomScale="60" zoomScaleNormal="60" workbookViewId="0">
      <selection activeCell="R14" sqref="R14"/>
    </sheetView>
  </sheetViews>
  <sheetFormatPr defaultColWidth="11" defaultRowHeight="15.75" x14ac:dyDescent="0.5"/>
  <cols>
    <col min="2" max="2" width="10.8125" style="3"/>
    <col min="4" max="4" width="22.8125" style="3" customWidth="1"/>
    <col min="5" max="5" width="13.6875" customWidth="1"/>
    <col min="10" max="10" width="24.5" customWidth="1"/>
    <col min="11" max="11" width="15.5" customWidth="1"/>
    <col min="14" max="14" width="22.1875" customWidth="1"/>
    <col min="15" max="15" width="12.5" customWidth="1"/>
    <col min="18" max="18" width="22.3125" customWidth="1"/>
    <col min="19" max="19" width="13" customWidth="1"/>
    <col min="23" max="23" width="11.8125" customWidth="1"/>
    <col min="24" max="24" width="27" style="7" customWidth="1"/>
    <col min="25" max="25" width="25.1875" customWidth="1"/>
    <col min="29" max="29" width="25.5" customWidth="1"/>
    <col min="30" max="30" width="24.5" customWidth="1"/>
    <col min="32" max="32" width="16.1875" customWidth="1"/>
    <col min="33" max="33" width="30" customWidth="1"/>
    <col min="34" max="34" width="27.1875" customWidth="1"/>
    <col min="35" max="35" width="30.5" customWidth="1"/>
    <col min="36" max="36" width="13.8125" customWidth="1"/>
    <col min="39" max="39" width="13.3125" customWidth="1"/>
  </cols>
  <sheetData>
    <row r="1" spans="1:30" x14ac:dyDescent="0.5">
      <c r="A1" s="1" t="s">
        <v>0</v>
      </c>
      <c r="B1" s="3" t="s">
        <v>7</v>
      </c>
      <c r="C1" t="s">
        <v>1</v>
      </c>
      <c r="D1" s="3" t="s">
        <v>10</v>
      </c>
      <c r="E1" s="3" t="s">
        <v>11</v>
      </c>
      <c r="G1" t="s">
        <v>2</v>
      </c>
      <c r="H1" t="s">
        <v>5</v>
      </c>
      <c r="I1" t="s">
        <v>6</v>
      </c>
      <c r="J1" s="3" t="s">
        <v>10</v>
      </c>
      <c r="K1" s="3" t="s">
        <v>11</v>
      </c>
      <c r="M1" t="s">
        <v>3</v>
      </c>
      <c r="N1" s="3" t="s">
        <v>10</v>
      </c>
      <c r="O1" s="3" t="s">
        <v>11</v>
      </c>
      <c r="Q1" t="s">
        <v>4</v>
      </c>
      <c r="R1" s="3" t="s">
        <v>10</v>
      </c>
      <c r="S1" s="3" t="s">
        <v>11</v>
      </c>
      <c r="V1" t="s">
        <v>7</v>
      </c>
      <c r="W1" t="s">
        <v>7</v>
      </c>
      <c r="X1" s="7" t="s">
        <v>8</v>
      </c>
      <c r="Y1" t="s">
        <v>9</v>
      </c>
      <c r="AA1" t="s">
        <v>7</v>
      </c>
      <c r="AB1" t="s">
        <v>7</v>
      </c>
      <c r="AC1" s="7" t="s">
        <v>8</v>
      </c>
      <c r="AD1" t="s">
        <v>9</v>
      </c>
    </row>
    <row r="2" spans="1:30" x14ac:dyDescent="0.5">
      <c r="A2" s="2">
        <v>40634</v>
      </c>
      <c r="B2" s="3">
        <v>4</v>
      </c>
      <c r="C2">
        <v>295</v>
      </c>
      <c r="G2">
        <v>21</v>
      </c>
      <c r="H2">
        <v>11</v>
      </c>
      <c r="I2">
        <f>G2+H2</f>
        <v>32</v>
      </c>
      <c r="M2">
        <v>81</v>
      </c>
      <c r="V2" s="3">
        <v>1</v>
      </c>
      <c r="W2" s="8" t="s">
        <v>12</v>
      </c>
      <c r="X2" s="7">
        <f>AVERAGEIF($B$2:$B$72,"="&amp;V2,$E$2:$E$72)</f>
        <v>0.69426838961047954</v>
      </c>
      <c r="Y2" s="7">
        <f>X2*12/$X$14</f>
        <v>0.70029908009302932</v>
      </c>
      <c r="AA2" s="3">
        <v>1</v>
      </c>
      <c r="AB2" s="8" t="s">
        <v>12</v>
      </c>
      <c r="AC2" s="7">
        <f>AVERAGEIF($B$2:$B$72,"="&amp;AA2,$K$2:$K$72)</f>
        <v>0.87815911148986159</v>
      </c>
      <c r="AD2" s="7">
        <f>AC2*12/$AC$14</f>
        <v>0.87145052667856404</v>
      </c>
    </row>
    <row r="3" spans="1:30" x14ac:dyDescent="0.5">
      <c r="A3" s="2">
        <v>40664</v>
      </c>
      <c r="B3" s="3">
        <v>5</v>
      </c>
      <c r="C3">
        <v>292</v>
      </c>
      <c r="G3">
        <v>22</v>
      </c>
      <c r="H3">
        <v>4</v>
      </c>
      <c r="I3">
        <f t="shared" ref="I3:I66" si="0">G3+H3</f>
        <v>26</v>
      </c>
      <c r="M3">
        <v>57</v>
      </c>
      <c r="V3" s="3">
        <v>2</v>
      </c>
      <c r="W3" s="8" t="s">
        <v>13</v>
      </c>
      <c r="X3" s="7">
        <f t="shared" ref="X3:X13" si="1">AVERAGEIF($B$2:$B$72,"="&amp;V3,$E$2:$E$72)</f>
        <v>0.90574718426053324</v>
      </c>
      <c r="Y3" s="7">
        <f t="shared" ref="Y3:Y13" si="2">X3*12/$X$14</f>
        <v>0.91361486339652398</v>
      </c>
      <c r="AA3" s="3">
        <v>2</v>
      </c>
      <c r="AB3" s="8" t="s">
        <v>13</v>
      </c>
      <c r="AC3" s="7">
        <f t="shared" ref="AC3:AC13" si="3">AVERAGEIF($B$2:$B$72,"="&amp;AA3,$K$2:$K$72)</f>
        <v>1.1793414226543864</v>
      </c>
      <c r="AD3" s="7">
        <f t="shared" ref="AD3:AD13" si="4">AC3*12/$AC$14</f>
        <v>1.1703319938938848</v>
      </c>
    </row>
    <row r="4" spans="1:30" x14ac:dyDescent="0.5">
      <c r="A4" s="2">
        <v>40695</v>
      </c>
      <c r="B4" s="3">
        <v>6</v>
      </c>
      <c r="C4">
        <v>331</v>
      </c>
      <c r="G4">
        <v>13</v>
      </c>
      <c r="H4">
        <v>7</v>
      </c>
      <c r="I4">
        <f t="shared" si="0"/>
        <v>20</v>
      </c>
      <c r="M4">
        <v>73</v>
      </c>
      <c r="V4" s="3">
        <v>3</v>
      </c>
      <c r="W4" s="8" t="s">
        <v>14</v>
      </c>
      <c r="X4" s="7">
        <f t="shared" si="1"/>
        <v>1.043075092862995</v>
      </c>
      <c r="Y4" s="7">
        <f t="shared" si="2"/>
        <v>1.0521356566582774</v>
      </c>
      <c r="AA4" s="3">
        <v>3</v>
      </c>
      <c r="AB4" s="8" t="s">
        <v>14</v>
      </c>
      <c r="AC4" s="7">
        <f t="shared" si="3"/>
        <v>1.3186929515447539</v>
      </c>
      <c r="AD4" s="7">
        <f t="shared" si="4"/>
        <v>1.3086189645078381</v>
      </c>
    </row>
    <row r="5" spans="1:30" x14ac:dyDescent="0.5">
      <c r="A5" s="2">
        <v>40725</v>
      </c>
      <c r="B5" s="3">
        <v>7</v>
      </c>
      <c r="C5">
        <v>283</v>
      </c>
      <c r="G5">
        <v>9</v>
      </c>
      <c r="H5">
        <v>5</v>
      </c>
      <c r="I5">
        <f t="shared" si="0"/>
        <v>14</v>
      </c>
      <c r="M5">
        <v>59</v>
      </c>
      <c r="V5" s="3">
        <v>4</v>
      </c>
      <c r="W5" s="8" t="s">
        <v>15</v>
      </c>
      <c r="X5" s="7">
        <f t="shared" si="1"/>
        <v>1.092818087385544</v>
      </c>
      <c r="Y5" s="7">
        <f t="shared" si="2"/>
        <v>1.1023107385524102</v>
      </c>
      <c r="AA5" s="3">
        <v>4</v>
      </c>
      <c r="AB5" s="8" t="s">
        <v>15</v>
      </c>
      <c r="AC5" s="7">
        <f t="shared" si="3"/>
        <v>1.4178035508520126</v>
      </c>
      <c r="AD5" s="7">
        <f t="shared" si="4"/>
        <v>1.406972421000712</v>
      </c>
    </row>
    <row r="6" spans="1:30" x14ac:dyDescent="0.5">
      <c r="A6" s="2">
        <v>40756</v>
      </c>
      <c r="B6" s="3">
        <v>8</v>
      </c>
      <c r="C6">
        <v>307</v>
      </c>
      <c r="G6">
        <v>12</v>
      </c>
      <c r="H6">
        <v>5</v>
      </c>
      <c r="I6">
        <f t="shared" si="0"/>
        <v>17</v>
      </c>
      <c r="M6">
        <v>128</v>
      </c>
      <c r="V6" s="3">
        <v>5</v>
      </c>
      <c r="W6" s="8" t="s">
        <v>16</v>
      </c>
      <c r="X6" s="7">
        <f t="shared" si="1"/>
        <v>1.1373882817981726</v>
      </c>
      <c r="Y6" s="7">
        <f t="shared" si="2"/>
        <v>1.1472680873440542</v>
      </c>
      <c r="AA6" s="3">
        <v>5</v>
      </c>
      <c r="AB6" s="8" t="s">
        <v>16</v>
      </c>
      <c r="AC6" s="7">
        <f t="shared" si="3"/>
        <v>1.0280856085398149</v>
      </c>
      <c r="AD6" s="7">
        <f t="shared" si="4"/>
        <v>1.0202316793282138</v>
      </c>
    </row>
    <row r="7" spans="1:30" x14ac:dyDescent="0.5">
      <c r="A7" s="2">
        <v>40787</v>
      </c>
      <c r="B7" s="3">
        <v>9</v>
      </c>
      <c r="C7">
        <v>233</v>
      </c>
      <c r="D7" s="5"/>
      <c r="G7">
        <v>14</v>
      </c>
      <c r="H7">
        <v>12</v>
      </c>
      <c r="I7">
        <f t="shared" si="0"/>
        <v>26</v>
      </c>
      <c r="M7">
        <v>68</v>
      </c>
      <c r="V7" s="3">
        <v>6</v>
      </c>
      <c r="W7" s="8" t="s">
        <v>17</v>
      </c>
      <c r="X7" s="7">
        <f t="shared" si="1"/>
        <v>1.0175898748643424</v>
      </c>
      <c r="Y7" s="7">
        <f t="shared" si="2"/>
        <v>1.0264290639521914</v>
      </c>
      <c r="AA7" s="3">
        <v>6</v>
      </c>
      <c r="AB7" s="8" t="s">
        <v>17</v>
      </c>
      <c r="AC7" s="7">
        <f t="shared" si="3"/>
        <v>0.81678854923945254</v>
      </c>
      <c r="AD7" s="7">
        <f t="shared" si="4"/>
        <v>0.8105487970307973</v>
      </c>
    </row>
    <row r="8" spans="1:30" x14ac:dyDescent="0.5">
      <c r="A8" s="2">
        <v>40817</v>
      </c>
      <c r="B8" s="3">
        <v>10</v>
      </c>
      <c r="C8">
        <v>276</v>
      </c>
      <c r="D8" s="5">
        <f>(AVERAGE(C2:C13)+AVERAGE(C3:C14))/2</f>
        <v>273.08333333333331</v>
      </c>
      <c r="E8" s="6">
        <f>C8/D8</f>
        <v>1.0106805004577357</v>
      </c>
      <c r="G8">
        <v>30</v>
      </c>
      <c r="H8">
        <v>11</v>
      </c>
      <c r="I8">
        <f t="shared" si="0"/>
        <v>41</v>
      </c>
      <c r="J8">
        <f>(AVERAGE(I2:I13)+AVERAGE(I3:I14))/2</f>
        <v>33.625</v>
      </c>
      <c r="K8" s="7">
        <f>I8/J8</f>
        <v>1.2193308550185873</v>
      </c>
      <c r="M8">
        <v>91</v>
      </c>
      <c r="N8">
        <f>(AVERAGE(M2:M13)+AVERAGE(M3:M14))/2</f>
        <v>83.583333333333343</v>
      </c>
      <c r="O8" s="7">
        <f>M8/N8</f>
        <v>1.0887337986041874</v>
      </c>
      <c r="V8" s="3">
        <v>7</v>
      </c>
      <c r="W8" s="8" t="s">
        <v>18</v>
      </c>
      <c r="X8" s="7">
        <f t="shared" si="1"/>
        <v>1.0860476475303424</v>
      </c>
      <c r="Y8" s="7">
        <f t="shared" si="2"/>
        <v>1.0954814879724106</v>
      </c>
      <c r="AA8" s="3">
        <v>7</v>
      </c>
      <c r="AB8" s="8" t="s">
        <v>18</v>
      </c>
      <c r="AC8" s="7">
        <f t="shared" si="3"/>
        <v>0.74046577830413662</v>
      </c>
      <c r="AD8" s="7">
        <f t="shared" si="4"/>
        <v>0.73480908419412605</v>
      </c>
    </row>
    <row r="9" spans="1:30" x14ac:dyDescent="0.5">
      <c r="A9" s="2">
        <v>40848</v>
      </c>
      <c r="B9" s="3">
        <v>11</v>
      </c>
      <c r="C9">
        <v>294</v>
      </c>
      <c r="D9" s="5">
        <f t="shared" ref="D9:D65" si="5">(AVERAGE(C3:C14)+AVERAGE(C4:C15))/2</f>
        <v>269.16666666666663</v>
      </c>
      <c r="E9" s="6">
        <f t="shared" ref="E9:E66" si="6">C9/D9</f>
        <v>1.0922600619195049</v>
      </c>
      <c r="G9">
        <v>24</v>
      </c>
      <c r="H9">
        <v>12</v>
      </c>
      <c r="I9">
        <f t="shared" si="0"/>
        <v>36</v>
      </c>
      <c r="J9">
        <f t="shared" ref="J9:J66" si="7">(AVERAGE(I3:I14)+AVERAGE(I4:I15))/2</f>
        <v>33.791666666666671</v>
      </c>
      <c r="K9" s="7">
        <f t="shared" ref="K9:K66" si="8">I9/J9</f>
        <v>1.0653514180024659</v>
      </c>
      <c r="M9">
        <v>81</v>
      </c>
      <c r="N9">
        <f t="shared" ref="N9:N66" si="9">(AVERAGE(M3:M14)+AVERAGE(M4:M15))/2</f>
        <v>85.458333333333343</v>
      </c>
      <c r="O9" s="7">
        <f t="shared" ref="O9:O66" si="10">M9/N9</f>
        <v>0.94783032666991696</v>
      </c>
      <c r="V9" s="3">
        <v>8</v>
      </c>
      <c r="W9" s="8" t="s">
        <v>19</v>
      </c>
      <c r="X9" s="7">
        <f t="shared" si="1"/>
        <v>1.1245089400499289</v>
      </c>
      <c r="Y9" s="7">
        <f t="shared" si="2"/>
        <v>1.1342768705272275</v>
      </c>
      <c r="AA9" s="3">
        <v>8</v>
      </c>
      <c r="AB9" s="8" t="s">
        <v>19</v>
      </c>
      <c r="AC9" s="7">
        <f t="shared" si="3"/>
        <v>0.96982113566950068</v>
      </c>
      <c r="AD9" s="7">
        <f t="shared" si="4"/>
        <v>0.96241231048588483</v>
      </c>
    </row>
    <row r="10" spans="1:30" x14ac:dyDescent="0.5">
      <c r="A10" s="2">
        <v>40878</v>
      </c>
      <c r="B10" s="3">
        <v>12</v>
      </c>
      <c r="C10">
        <v>251</v>
      </c>
      <c r="D10" s="5">
        <f t="shared" si="5"/>
        <v>265.08333333333337</v>
      </c>
      <c r="E10" s="6">
        <f t="shared" si="6"/>
        <v>0.94687205281358044</v>
      </c>
      <c r="G10">
        <v>42</v>
      </c>
      <c r="H10">
        <v>17</v>
      </c>
      <c r="I10">
        <f t="shared" si="0"/>
        <v>59</v>
      </c>
      <c r="J10">
        <f t="shared" si="7"/>
        <v>33.916666666666671</v>
      </c>
      <c r="K10" s="7">
        <f t="shared" si="8"/>
        <v>1.7395577395577393</v>
      </c>
      <c r="M10">
        <v>47</v>
      </c>
      <c r="N10">
        <f t="shared" si="9"/>
        <v>87.125</v>
      </c>
      <c r="O10" s="7">
        <f t="shared" si="10"/>
        <v>0.53945480631276899</v>
      </c>
      <c r="V10" s="3">
        <v>9</v>
      </c>
      <c r="W10" s="8" t="s">
        <v>20</v>
      </c>
      <c r="X10" s="7">
        <f t="shared" si="1"/>
        <v>0.95724469168965687</v>
      </c>
      <c r="Y10" s="7">
        <f t="shared" si="2"/>
        <v>0.96555969859193425</v>
      </c>
      <c r="AA10" s="3">
        <v>9</v>
      </c>
      <c r="AB10" s="8" t="s">
        <v>20</v>
      </c>
      <c r="AC10" s="7">
        <f t="shared" si="3"/>
        <v>0.89499120076313621</v>
      </c>
      <c r="AD10" s="7">
        <f t="shared" si="4"/>
        <v>0.88815402934724319</v>
      </c>
    </row>
    <row r="11" spans="1:30" x14ac:dyDescent="0.5">
      <c r="A11" s="2">
        <v>40909</v>
      </c>
      <c r="B11" s="3">
        <v>1</v>
      </c>
      <c r="C11">
        <v>224</v>
      </c>
      <c r="D11" s="5">
        <f t="shared" si="5"/>
        <v>260.5</v>
      </c>
      <c r="E11" s="6">
        <f t="shared" si="6"/>
        <v>0.85988483685220729</v>
      </c>
      <c r="G11">
        <v>30</v>
      </c>
      <c r="H11">
        <v>10</v>
      </c>
      <c r="I11">
        <f t="shared" si="0"/>
        <v>40</v>
      </c>
      <c r="J11">
        <f t="shared" si="7"/>
        <v>34.416666666666671</v>
      </c>
      <c r="K11" s="7">
        <f t="shared" si="8"/>
        <v>1.1622276029055689</v>
      </c>
      <c r="M11">
        <v>114</v>
      </c>
      <c r="N11">
        <f t="shared" si="9"/>
        <v>89.958333333333343</v>
      </c>
      <c r="O11" s="7">
        <f t="shared" si="10"/>
        <v>1.2672533580361276</v>
      </c>
      <c r="V11" s="3">
        <v>10</v>
      </c>
      <c r="W11" s="8" t="s">
        <v>21</v>
      </c>
      <c r="X11" s="7">
        <f t="shared" si="1"/>
        <v>1.0360276826108972</v>
      </c>
      <c r="Y11" s="7">
        <f t="shared" si="2"/>
        <v>1.0450270298067057</v>
      </c>
      <c r="AA11" s="3">
        <v>10</v>
      </c>
      <c r="AB11" s="8" t="s">
        <v>21</v>
      </c>
      <c r="AC11" s="7">
        <f t="shared" si="3"/>
        <v>1.0368174649338227</v>
      </c>
      <c r="AD11" s="7">
        <f t="shared" si="4"/>
        <v>1.0288968298161816</v>
      </c>
    </row>
    <row r="12" spans="1:30" x14ac:dyDescent="0.5">
      <c r="A12" s="2">
        <v>40940</v>
      </c>
      <c r="B12" s="3">
        <v>2</v>
      </c>
      <c r="C12">
        <v>230</v>
      </c>
      <c r="D12" s="5">
        <f t="shared" si="5"/>
        <v>258.45833333333331</v>
      </c>
      <c r="E12" s="6">
        <f t="shared" si="6"/>
        <v>0.88989198774786404</v>
      </c>
      <c r="G12">
        <v>29</v>
      </c>
      <c r="H12">
        <v>15</v>
      </c>
      <c r="I12">
        <f t="shared" si="0"/>
        <v>44</v>
      </c>
      <c r="J12">
        <f t="shared" si="7"/>
        <v>35.416666666666671</v>
      </c>
      <c r="K12" s="7">
        <f t="shared" si="8"/>
        <v>1.2423529411764704</v>
      </c>
      <c r="M12">
        <v>80</v>
      </c>
      <c r="N12">
        <f t="shared" si="9"/>
        <v>91.125</v>
      </c>
      <c r="O12" s="7">
        <f t="shared" si="10"/>
        <v>0.87791495198902603</v>
      </c>
      <c r="V12" s="3">
        <v>11</v>
      </c>
      <c r="W12" s="8" t="s">
        <v>22</v>
      </c>
      <c r="X12" s="7">
        <f t="shared" si="1"/>
        <v>0.96759660306657591</v>
      </c>
      <c r="Y12" s="7">
        <f t="shared" si="2"/>
        <v>0.97600153077520324</v>
      </c>
      <c r="AA12" s="3">
        <v>11</v>
      </c>
      <c r="AB12" s="8" t="s">
        <v>22</v>
      </c>
      <c r="AC12" s="7">
        <f t="shared" si="3"/>
        <v>0.89601728210854348</v>
      </c>
      <c r="AD12" s="7">
        <f t="shared" si="4"/>
        <v>0.88917227207475202</v>
      </c>
    </row>
    <row r="13" spans="1:30" x14ac:dyDescent="0.5">
      <c r="A13" s="2">
        <v>40969</v>
      </c>
      <c r="B13" s="3">
        <v>3</v>
      </c>
      <c r="C13">
        <v>297</v>
      </c>
      <c r="D13" s="5">
        <f t="shared" si="5"/>
        <v>260.70833333333331</v>
      </c>
      <c r="E13" s="6">
        <f t="shared" si="6"/>
        <v>1.1392040914176123</v>
      </c>
      <c r="G13">
        <v>33</v>
      </c>
      <c r="H13">
        <v>14</v>
      </c>
      <c r="I13">
        <f t="shared" si="0"/>
        <v>47</v>
      </c>
      <c r="J13">
        <f t="shared" si="7"/>
        <v>36.333333333333329</v>
      </c>
      <c r="K13" s="7">
        <f t="shared" si="8"/>
        <v>1.2935779816513764</v>
      </c>
      <c r="M13">
        <v>117</v>
      </c>
      <c r="N13">
        <f t="shared" si="9"/>
        <v>92.166666666666657</v>
      </c>
      <c r="O13" s="7">
        <f t="shared" si="10"/>
        <v>1.2694394213381557</v>
      </c>
      <c r="V13" s="3">
        <v>12</v>
      </c>
      <c r="W13" s="8" t="s">
        <v>23</v>
      </c>
      <c r="X13" s="7">
        <f t="shared" si="1"/>
        <v>0.83434841124330195</v>
      </c>
      <c r="Y13" s="7">
        <f t="shared" si="2"/>
        <v>0.84159589233003063</v>
      </c>
      <c r="AA13" s="3">
        <v>12</v>
      </c>
      <c r="AB13" s="8" t="s">
        <v>23</v>
      </c>
      <c r="AC13" s="7">
        <f t="shared" si="3"/>
        <v>0.91539412862943514</v>
      </c>
      <c r="AD13" s="7">
        <f t="shared" si="4"/>
        <v>0.90840109164180338</v>
      </c>
    </row>
    <row r="14" spans="1:30" x14ac:dyDescent="0.5">
      <c r="A14" s="2">
        <v>41000</v>
      </c>
      <c r="B14" s="3">
        <v>4</v>
      </c>
      <c r="C14">
        <v>223</v>
      </c>
      <c r="D14" s="5">
        <f t="shared" si="5"/>
        <v>264.375</v>
      </c>
      <c r="E14" s="6">
        <f t="shared" si="6"/>
        <v>0.84349881796690307</v>
      </c>
      <c r="G14">
        <v>24</v>
      </c>
      <c r="H14">
        <v>11</v>
      </c>
      <c r="I14">
        <f t="shared" si="0"/>
        <v>35</v>
      </c>
      <c r="J14">
        <f t="shared" si="7"/>
        <v>36.333333333333329</v>
      </c>
      <c r="K14" s="7">
        <f t="shared" si="8"/>
        <v>0.96330275229357809</v>
      </c>
      <c r="M14">
        <v>95</v>
      </c>
      <c r="N14">
        <f t="shared" si="9"/>
        <v>97.333333333333343</v>
      </c>
      <c r="O14" s="7">
        <f t="shared" si="10"/>
        <v>0.97602739726027388</v>
      </c>
      <c r="X14" s="7">
        <f>SUM(X2:X13)</f>
        <v>11.896660886972771</v>
      </c>
      <c r="AC14" s="9">
        <f>SUM(AC2:AC13)</f>
        <v>12.092378184728856</v>
      </c>
    </row>
    <row r="15" spans="1:30" x14ac:dyDescent="0.5">
      <c r="A15" s="2">
        <v>41030</v>
      </c>
      <c r="B15" s="3">
        <v>5</v>
      </c>
      <c r="C15">
        <v>270</v>
      </c>
      <c r="D15" s="5">
        <f t="shared" si="5"/>
        <v>263.875</v>
      </c>
      <c r="E15" s="6">
        <f t="shared" si="6"/>
        <v>1.0232117479867362</v>
      </c>
      <c r="G15">
        <v>18</v>
      </c>
      <c r="H15">
        <v>9</v>
      </c>
      <c r="I15">
        <f t="shared" si="0"/>
        <v>27</v>
      </c>
      <c r="J15">
        <f t="shared" si="7"/>
        <v>35.666666666666671</v>
      </c>
      <c r="K15" s="7">
        <f t="shared" si="8"/>
        <v>0.75700934579439239</v>
      </c>
      <c r="M15">
        <v>88</v>
      </c>
      <c r="N15">
        <f t="shared" si="9"/>
        <v>102</v>
      </c>
      <c r="O15" s="7">
        <f t="shared" si="10"/>
        <v>0.86274509803921573</v>
      </c>
    </row>
    <row r="16" spans="1:30" x14ac:dyDescent="0.5">
      <c r="A16" s="2">
        <v>41061</v>
      </c>
      <c r="B16" s="3">
        <v>6</v>
      </c>
      <c r="C16">
        <v>255</v>
      </c>
      <c r="D16" s="5">
        <f t="shared" si="5"/>
        <v>264.04166666666663</v>
      </c>
      <c r="E16" s="6">
        <f t="shared" si="6"/>
        <v>0.96575666719267805</v>
      </c>
      <c r="G16">
        <v>12</v>
      </c>
      <c r="H16">
        <v>10</v>
      </c>
      <c r="I16">
        <f t="shared" si="0"/>
        <v>22</v>
      </c>
      <c r="J16">
        <f t="shared" si="7"/>
        <v>33.666666666666671</v>
      </c>
      <c r="K16" s="7">
        <f t="shared" si="8"/>
        <v>0.65346534653465338</v>
      </c>
      <c r="M16">
        <v>82</v>
      </c>
      <c r="N16">
        <f t="shared" si="9"/>
        <v>107.29166666666666</v>
      </c>
      <c r="O16" s="7">
        <f t="shared" si="10"/>
        <v>0.76427184466019427</v>
      </c>
    </row>
    <row r="17" spans="1:36" x14ac:dyDescent="0.5">
      <c r="A17" s="2">
        <v>41091</v>
      </c>
      <c r="B17" s="3">
        <v>7</v>
      </c>
      <c r="C17">
        <v>249</v>
      </c>
      <c r="D17" s="5">
        <f t="shared" si="5"/>
        <v>266.79166666666663</v>
      </c>
      <c r="E17" s="6">
        <f t="shared" si="6"/>
        <v>0.93331250976104962</v>
      </c>
      <c r="G17">
        <v>14</v>
      </c>
      <c r="H17">
        <v>10</v>
      </c>
      <c r="I17">
        <f t="shared" si="0"/>
        <v>24</v>
      </c>
      <c r="J17">
        <f t="shared" si="7"/>
        <v>31.458333333333336</v>
      </c>
      <c r="K17" s="7">
        <f t="shared" si="8"/>
        <v>0.76291390728476816</v>
      </c>
      <c r="M17">
        <v>118</v>
      </c>
      <c r="N17">
        <f t="shared" si="9"/>
        <v>111.58333333333334</v>
      </c>
      <c r="O17" s="7">
        <f t="shared" si="10"/>
        <v>1.0575056011949215</v>
      </c>
    </row>
    <row r="18" spans="1:36" x14ac:dyDescent="0.5">
      <c r="A18" s="2">
        <v>41122</v>
      </c>
      <c r="B18" s="3">
        <v>8</v>
      </c>
      <c r="C18">
        <v>292</v>
      </c>
      <c r="D18" s="5">
        <f t="shared" si="5"/>
        <v>269.25</v>
      </c>
      <c r="E18" s="6">
        <f t="shared" si="6"/>
        <v>1.0844939647168059</v>
      </c>
      <c r="G18">
        <v>20</v>
      </c>
      <c r="H18">
        <v>11</v>
      </c>
      <c r="I18">
        <f t="shared" si="0"/>
        <v>31</v>
      </c>
      <c r="J18">
        <f t="shared" si="7"/>
        <v>30.75</v>
      </c>
      <c r="K18" s="7">
        <f t="shared" si="8"/>
        <v>1.0081300813008129</v>
      </c>
      <c r="M18">
        <v>97</v>
      </c>
      <c r="N18">
        <f t="shared" si="9"/>
        <v>112.83333333333334</v>
      </c>
      <c r="O18" s="7">
        <f t="shared" si="10"/>
        <v>0.85967503692762182</v>
      </c>
    </row>
    <row r="19" spans="1:36" x14ac:dyDescent="0.5">
      <c r="A19" s="2">
        <v>41153</v>
      </c>
      <c r="B19" s="3">
        <v>9</v>
      </c>
      <c r="C19">
        <v>302</v>
      </c>
      <c r="D19" s="5">
        <f t="shared" si="5"/>
        <v>273.125</v>
      </c>
      <c r="E19" s="6">
        <f t="shared" si="6"/>
        <v>1.1057208237986269</v>
      </c>
      <c r="G19">
        <v>21</v>
      </c>
      <c r="H19">
        <v>13</v>
      </c>
      <c r="I19">
        <f t="shared" si="0"/>
        <v>34</v>
      </c>
      <c r="J19">
        <f t="shared" si="7"/>
        <v>30.375</v>
      </c>
      <c r="K19" s="7">
        <f t="shared" si="8"/>
        <v>1.1193415637860082</v>
      </c>
      <c r="M19">
        <v>124</v>
      </c>
      <c r="N19">
        <f t="shared" si="9"/>
        <v>113.04166666666666</v>
      </c>
      <c r="O19" s="7">
        <f t="shared" si="10"/>
        <v>1.0969406561002581</v>
      </c>
    </row>
    <row r="20" spans="1:36" x14ac:dyDescent="0.5">
      <c r="A20" s="2">
        <v>41183</v>
      </c>
      <c r="B20" s="3">
        <v>10</v>
      </c>
      <c r="C20">
        <v>295</v>
      </c>
      <c r="D20" s="5">
        <f t="shared" si="5"/>
        <v>284.04166666666663</v>
      </c>
      <c r="E20" s="6">
        <f t="shared" si="6"/>
        <v>1.0385800205368931</v>
      </c>
      <c r="G20">
        <v>22</v>
      </c>
      <c r="H20">
        <v>11</v>
      </c>
      <c r="I20">
        <f t="shared" si="0"/>
        <v>33</v>
      </c>
      <c r="J20">
        <f t="shared" si="7"/>
        <v>31.125</v>
      </c>
      <c r="K20" s="7">
        <f t="shared" si="8"/>
        <v>1.0602409638554218</v>
      </c>
      <c r="M20">
        <v>159</v>
      </c>
      <c r="N20">
        <f t="shared" si="9"/>
        <v>115.20833333333333</v>
      </c>
      <c r="O20" s="7">
        <f t="shared" si="10"/>
        <v>1.380108499095841</v>
      </c>
    </row>
    <row r="21" spans="1:36" x14ac:dyDescent="0.5">
      <c r="A21" s="2">
        <v>41214</v>
      </c>
      <c r="B21" s="3">
        <v>11</v>
      </c>
      <c r="C21">
        <v>263</v>
      </c>
      <c r="D21" s="5">
        <f t="shared" si="5"/>
        <v>299.41666666666663</v>
      </c>
      <c r="E21" s="6">
        <f t="shared" si="6"/>
        <v>0.87837461731143907</v>
      </c>
      <c r="G21">
        <v>18</v>
      </c>
      <c r="H21">
        <v>10</v>
      </c>
      <c r="I21">
        <f t="shared" si="0"/>
        <v>28</v>
      </c>
      <c r="J21">
        <f t="shared" si="7"/>
        <v>32.375</v>
      </c>
      <c r="K21" s="7">
        <f t="shared" si="8"/>
        <v>0.86486486486486491</v>
      </c>
      <c r="M21">
        <v>125</v>
      </c>
      <c r="N21">
        <f t="shared" si="9"/>
        <v>122.75</v>
      </c>
      <c r="O21" s="7">
        <f t="shared" si="10"/>
        <v>1.0183299389002036</v>
      </c>
    </row>
    <row r="22" spans="1:36" x14ac:dyDescent="0.5">
      <c r="A22" s="2">
        <v>41244</v>
      </c>
      <c r="B22" s="3">
        <v>12</v>
      </c>
      <c r="C22">
        <v>286</v>
      </c>
      <c r="D22" s="5">
        <f t="shared" si="5"/>
        <v>311.125</v>
      </c>
      <c r="E22" s="6">
        <f t="shared" si="6"/>
        <v>0.91924467657693854</v>
      </c>
      <c r="G22">
        <v>8</v>
      </c>
      <c r="H22">
        <v>11</v>
      </c>
      <c r="I22">
        <f t="shared" si="0"/>
        <v>19</v>
      </c>
      <c r="J22">
        <f t="shared" si="7"/>
        <v>32.666666666666664</v>
      </c>
      <c r="K22" s="7">
        <f t="shared" si="8"/>
        <v>0.58163265306122458</v>
      </c>
      <c r="M22">
        <v>130</v>
      </c>
      <c r="N22">
        <f t="shared" si="9"/>
        <v>131.20833333333334</v>
      </c>
      <c r="O22" s="7">
        <f t="shared" si="10"/>
        <v>0.99079072721498884</v>
      </c>
    </row>
    <row r="23" spans="1:36" x14ac:dyDescent="0.5">
      <c r="A23" s="2">
        <v>41275</v>
      </c>
      <c r="B23" s="3">
        <v>1</v>
      </c>
      <c r="C23">
        <v>255</v>
      </c>
      <c r="D23" s="5">
        <f t="shared" si="5"/>
        <v>320.75</v>
      </c>
      <c r="E23" s="6">
        <f t="shared" si="6"/>
        <v>0.79501169134840222</v>
      </c>
      <c r="G23">
        <v>17</v>
      </c>
      <c r="H23">
        <v>10</v>
      </c>
      <c r="I23">
        <f t="shared" si="0"/>
        <v>27</v>
      </c>
      <c r="J23">
        <f t="shared" si="7"/>
        <v>32.291666666666664</v>
      </c>
      <c r="K23" s="7">
        <f t="shared" si="8"/>
        <v>0.83612903225806456</v>
      </c>
      <c r="M23">
        <v>134</v>
      </c>
      <c r="N23">
        <f t="shared" si="9"/>
        <v>136.875</v>
      </c>
      <c r="O23" s="7">
        <f t="shared" si="10"/>
        <v>0.97899543378995435</v>
      </c>
    </row>
    <row r="24" spans="1:36" x14ac:dyDescent="0.5">
      <c r="A24" s="2">
        <v>41306</v>
      </c>
      <c r="B24" s="3">
        <v>2</v>
      </c>
      <c r="C24">
        <v>258</v>
      </c>
      <c r="D24" s="5">
        <f t="shared" si="5"/>
        <v>329.83333333333331</v>
      </c>
      <c r="E24" s="6">
        <f t="shared" si="6"/>
        <v>0.78221323900960082</v>
      </c>
      <c r="G24">
        <v>30</v>
      </c>
      <c r="H24">
        <v>10</v>
      </c>
      <c r="I24">
        <f t="shared" si="0"/>
        <v>40</v>
      </c>
      <c r="J24">
        <f t="shared" si="7"/>
        <v>31.75</v>
      </c>
      <c r="K24" s="7">
        <f t="shared" si="8"/>
        <v>1.2598425196850394</v>
      </c>
      <c r="M24">
        <v>90</v>
      </c>
      <c r="N24">
        <f t="shared" si="9"/>
        <v>142.04166666666669</v>
      </c>
      <c r="O24" s="7">
        <f t="shared" si="10"/>
        <v>0.63361689645057195</v>
      </c>
    </row>
    <row r="25" spans="1:36" x14ac:dyDescent="0.5">
      <c r="A25" s="2">
        <v>41334</v>
      </c>
      <c r="B25" s="3">
        <v>3</v>
      </c>
      <c r="C25">
        <v>362</v>
      </c>
      <c r="D25" s="5">
        <f t="shared" si="5"/>
        <v>336.91666666666663</v>
      </c>
      <c r="E25" s="6">
        <f t="shared" si="6"/>
        <v>1.0744496660895375</v>
      </c>
      <c r="G25">
        <v>33</v>
      </c>
      <c r="H25">
        <v>9</v>
      </c>
      <c r="I25">
        <f t="shared" si="0"/>
        <v>42</v>
      </c>
      <c r="J25">
        <f t="shared" si="7"/>
        <v>31.291666666666664</v>
      </c>
      <c r="K25" s="7">
        <f t="shared" si="8"/>
        <v>1.3422103861517978</v>
      </c>
      <c r="M25">
        <v>112</v>
      </c>
      <c r="N25">
        <f t="shared" si="9"/>
        <v>145.54166666666669</v>
      </c>
      <c r="O25" s="7">
        <f t="shared" si="10"/>
        <v>0.76953907815631251</v>
      </c>
    </row>
    <row r="26" spans="1:36" x14ac:dyDescent="0.5">
      <c r="A26" s="2">
        <v>41365</v>
      </c>
      <c r="B26" s="3">
        <v>4</v>
      </c>
      <c r="C26">
        <v>420</v>
      </c>
      <c r="D26" s="5">
        <f t="shared" si="5"/>
        <v>351.20833333333337</v>
      </c>
      <c r="E26" s="6">
        <f t="shared" si="6"/>
        <v>1.1958713963696761</v>
      </c>
      <c r="G26">
        <v>46</v>
      </c>
      <c r="H26">
        <v>12</v>
      </c>
      <c r="I26">
        <f t="shared" si="0"/>
        <v>58</v>
      </c>
      <c r="J26">
        <f t="shared" si="7"/>
        <v>31.083333333333336</v>
      </c>
      <c r="K26" s="7">
        <f t="shared" si="8"/>
        <v>1.8659517426273458</v>
      </c>
      <c r="M26">
        <v>152</v>
      </c>
      <c r="N26">
        <f t="shared" si="9"/>
        <v>147.20833333333331</v>
      </c>
      <c r="O26" s="7">
        <f t="shared" si="10"/>
        <v>1.032550240588735</v>
      </c>
    </row>
    <row r="27" spans="1:36" x14ac:dyDescent="0.5">
      <c r="A27" s="2">
        <v>41395</v>
      </c>
      <c r="B27" s="3">
        <v>5</v>
      </c>
      <c r="C27">
        <v>442</v>
      </c>
      <c r="D27" s="5">
        <f t="shared" si="5"/>
        <v>367.75</v>
      </c>
      <c r="E27" s="6">
        <f t="shared" si="6"/>
        <v>1.2019034670292319</v>
      </c>
      <c r="G27">
        <v>25</v>
      </c>
      <c r="H27">
        <v>9</v>
      </c>
      <c r="I27">
        <f t="shared" si="0"/>
        <v>34</v>
      </c>
      <c r="J27">
        <f t="shared" si="7"/>
        <v>31.458333333333336</v>
      </c>
      <c r="K27" s="7">
        <f t="shared" si="8"/>
        <v>1.080794701986755</v>
      </c>
      <c r="M27">
        <v>212</v>
      </c>
      <c r="N27">
        <f t="shared" si="9"/>
        <v>150.41666666666666</v>
      </c>
      <c r="O27" s="7">
        <f t="shared" si="10"/>
        <v>1.4094182825484765</v>
      </c>
    </row>
    <row r="28" spans="1:36" x14ac:dyDescent="0.5">
      <c r="A28" s="2">
        <v>41426</v>
      </c>
      <c r="B28" s="3">
        <v>6</v>
      </c>
      <c r="C28">
        <v>364</v>
      </c>
      <c r="D28" s="5">
        <f t="shared" si="5"/>
        <v>374.58333333333331</v>
      </c>
      <c r="E28" s="6">
        <f t="shared" si="6"/>
        <v>0.97174638487208009</v>
      </c>
      <c r="G28">
        <v>11</v>
      </c>
      <c r="H28">
        <v>11</v>
      </c>
      <c r="I28">
        <f t="shared" si="0"/>
        <v>22</v>
      </c>
      <c r="J28">
        <f t="shared" si="7"/>
        <v>32.291666666666671</v>
      </c>
      <c r="K28" s="7">
        <f t="shared" si="8"/>
        <v>0.68129032258064504</v>
      </c>
      <c r="M28">
        <v>161</v>
      </c>
      <c r="N28">
        <f t="shared" si="9"/>
        <v>154.33333333333331</v>
      </c>
      <c r="O28" s="7">
        <f t="shared" si="10"/>
        <v>1.0431965442764579</v>
      </c>
    </row>
    <row r="29" spans="1:36" x14ac:dyDescent="0.5">
      <c r="A29" s="2">
        <v>41456</v>
      </c>
      <c r="B29" s="3">
        <v>7</v>
      </c>
      <c r="C29">
        <v>371</v>
      </c>
      <c r="D29" s="5">
        <f t="shared" si="5"/>
        <v>377.45833333333331</v>
      </c>
      <c r="E29" s="6">
        <f t="shared" si="6"/>
        <v>0.98288994370239546</v>
      </c>
      <c r="G29">
        <v>5</v>
      </c>
      <c r="H29">
        <v>10</v>
      </c>
      <c r="I29">
        <f t="shared" si="0"/>
        <v>15</v>
      </c>
      <c r="J29">
        <f t="shared" si="7"/>
        <v>33.541666666666671</v>
      </c>
      <c r="K29" s="7">
        <f t="shared" si="8"/>
        <v>0.44720496894409933</v>
      </c>
      <c r="M29">
        <v>175</v>
      </c>
      <c r="N29">
        <f t="shared" si="9"/>
        <v>156.91666666666669</v>
      </c>
      <c r="O29" s="7">
        <f t="shared" si="10"/>
        <v>1.1152416356877322</v>
      </c>
    </row>
    <row r="30" spans="1:36" x14ac:dyDescent="0.5">
      <c r="A30" s="2">
        <v>41487</v>
      </c>
      <c r="B30" s="3">
        <v>8</v>
      </c>
      <c r="C30">
        <v>388</v>
      </c>
      <c r="D30" s="5">
        <f t="shared" si="5"/>
        <v>384.04166666666663</v>
      </c>
      <c r="E30" s="6">
        <f t="shared" si="6"/>
        <v>1.0103070413366606</v>
      </c>
      <c r="G30">
        <v>18</v>
      </c>
      <c r="H30">
        <v>9</v>
      </c>
      <c r="I30">
        <f t="shared" si="0"/>
        <v>27</v>
      </c>
      <c r="J30">
        <f t="shared" si="7"/>
        <v>35</v>
      </c>
      <c r="K30" s="7">
        <f t="shared" si="8"/>
        <v>0.77142857142857146</v>
      </c>
      <c r="M30">
        <v>164</v>
      </c>
      <c r="N30">
        <f t="shared" si="9"/>
        <v>161.125</v>
      </c>
      <c r="O30" s="7">
        <f t="shared" si="10"/>
        <v>1.0178432893716058</v>
      </c>
    </row>
    <row r="31" spans="1:36" x14ac:dyDescent="0.5">
      <c r="A31" s="2">
        <v>41518</v>
      </c>
      <c r="B31" s="3">
        <v>9</v>
      </c>
      <c r="C31">
        <v>376</v>
      </c>
      <c r="D31" s="5">
        <f t="shared" si="5"/>
        <v>392.20833333333337</v>
      </c>
      <c r="E31" s="6">
        <f t="shared" si="6"/>
        <v>0.95867417401466049</v>
      </c>
      <c r="G31">
        <v>18</v>
      </c>
      <c r="H31">
        <v>9</v>
      </c>
      <c r="I31">
        <f t="shared" si="0"/>
        <v>27</v>
      </c>
      <c r="J31">
        <f t="shared" si="7"/>
        <v>36.958333333333329</v>
      </c>
      <c r="K31" s="7">
        <f t="shared" si="8"/>
        <v>0.73055242390078923</v>
      </c>
      <c r="M31">
        <v>141</v>
      </c>
      <c r="N31">
        <f t="shared" si="9"/>
        <v>168.83333333333331</v>
      </c>
      <c r="O31" s="7">
        <f t="shared" si="10"/>
        <v>0.8351431391905233</v>
      </c>
    </row>
    <row r="32" spans="1:36" x14ac:dyDescent="0.5">
      <c r="A32" s="2">
        <v>41548</v>
      </c>
      <c r="B32" s="3">
        <v>10</v>
      </c>
      <c r="C32">
        <v>564</v>
      </c>
      <c r="D32" s="5">
        <f t="shared" si="5"/>
        <v>399.79166666666669</v>
      </c>
      <c r="E32" s="6">
        <f t="shared" si="6"/>
        <v>1.410734757686295</v>
      </c>
      <c r="G32">
        <v>22</v>
      </c>
      <c r="H32">
        <v>13</v>
      </c>
      <c r="I32">
        <f t="shared" si="0"/>
        <v>35</v>
      </c>
      <c r="J32">
        <f t="shared" si="7"/>
        <v>38.666666666666664</v>
      </c>
      <c r="K32" s="7">
        <f t="shared" si="8"/>
        <v>0.90517241379310354</v>
      </c>
      <c r="M32">
        <v>182</v>
      </c>
      <c r="N32">
        <f t="shared" si="9"/>
        <v>172.91666666666669</v>
      </c>
      <c r="O32" s="7">
        <f t="shared" si="10"/>
        <v>1.0525301204819275</v>
      </c>
      <c r="V32" t="s">
        <v>7</v>
      </c>
      <c r="W32" t="s">
        <v>7</v>
      </c>
      <c r="X32" s="7" t="s">
        <v>8</v>
      </c>
      <c r="Y32" t="s">
        <v>9</v>
      </c>
      <c r="AA32" t="s">
        <v>7</v>
      </c>
      <c r="AB32" t="s">
        <v>7</v>
      </c>
      <c r="AC32" s="7" t="s">
        <v>8</v>
      </c>
      <c r="AD32" t="s">
        <v>9</v>
      </c>
      <c r="AF32" t="s">
        <v>7</v>
      </c>
      <c r="AG32" t="s">
        <v>26</v>
      </c>
      <c r="AH32" t="s">
        <v>25</v>
      </c>
      <c r="AI32" t="s">
        <v>24</v>
      </c>
      <c r="AJ32" t="s">
        <v>27</v>
      </c>
    </row>
    <row r="33" spans="1:39" x14ac:dyDescent="0.5">
      <c r="A33" s="2">
        <v>41579</v>
      </c>
      <c r="B33" s="3">
        <v>11</v>
      </c>
      <c r="C33">
        <v>391</v>
      </c>
      <c r="D33" s="5">
        <f t="shared" si="5"/>
        <v>406.625</v>
      </c>
      <c r="E33" s="6">
        <f t="shared" si="6"/>
        <v>0.96157393175530281</v>
      </c>
      <c r="G33">
        <v>25</v>
      </c>
      <c r="H33">
        <v>10</v>
      </c>
      <c r="I33">
        <f t="shared" si="0"/>
        <v>35</v>
      </c>
      <c r="J33">
        <f t="shared" si="7"/>
        <v>40.166666666666664</v>
      </c>
      <c r="K33" s="7">
        <f t="shared" si="8"/>
        <v>0.87136929460580914</v>
      </c>
      <c r="M33">
        <v>179</v>
      </c>
      <c r="N33">
        <f t="shared" si="9"/>
        <v>170.41666666666669</v>
      </c>
      <c r="O33" s="7">
        <f t="shared" si="10"/>
        <v>1.0503667481662591</v>
      </c>
      <c r="V33" s="3">
        <v>1</v>
      </c>
      <c r="W33" s="8" t="s">
        <v>12</v>
      </c>
      <c r="X33" s="7">
        <f>AVERAGEIF($B$2:$B$72,"="&amp;V33,$O$2:$O$72)</f>
        <v>1.0622445920853112</v>
      </c>
      <c r="Y33" s="10">
        <f>X33*12/$X$45</f>
        <v>1.0664051038310878</v>
      </c>
      <c r="AA33" s="3">
        <v>1</v>
      </c>
      <c r="AB33" s="8" t="s">
        <v>12</v>
      </c>
      <c r="AC33" s="7">
        <f>AVERAGEIF($B$41:$B$72,"="&amp;AA33,$S$41:$S$72)</f>
        <v>0.58666797825733785</v>
      </c>
      <c r="AD33" s="7">
        <f>AC33*12/$AC$45</f>
        <v>0.62268545773052264</v>
      </c>
      <c r="AF33" s="8" t="s">
        <v>12</v>
      </c>
      <c r="AG33" s="7">
        <f>X2*12/$X$14</f>
        <v>0.70029908009302932</v>
      </c>
      <c r="AH33" s="11">
        <f>Y33*(71/93)+AD33*(32/93)</f>
        <v>1.0283945916062791</v>
      </c>
      <c r="AI33" s="7">
        <f>(AH33*12)/$AH$45</f>
        <v>0.92855045649887336</v>
      </c>
      <c r="AJ33" s="9">
        <f>AG33-AI33</f>
        <v>-0.22825137640584403</v>
      </c>
      <c r="AL33" s="13"/>
      <c r="AM33" s="7"/>
    </row>
    <row r="34" spans="1:39" x14ac:dyDescent="0.5">
      <c r="A34" s="2">
        <v>41609</v>
      </c>
      <c r="B34" s="3">
        <v>12</v>
      </c>
      <c r="C34">
        <v>322</v>
      </c>
      <c r="D34" s="5">
        <f t="shared" si="5"/>
        <v>411.41666666666663</v>
      </c>
      <c r="E34" s="6">
        <f t="shared" si="6"/>
        <v>0.78266153534535154</v>
      </c>
      <c r="G34">
        <v>19</v>
      </c>
      <c r="H34">
        <v>13</v>
      </c>
      <c r="I34">
        <f t="shared" si="0"/>
        <v>32</v>
      </c>
      <c r="J34">
        <f t="shared" si="7"/>
        <v>41.833333333333329</v>
      </c>
      <c r="K34" s="7">
        <f t="shared" si="8"/>
        <v>0.7649402390438248</v>
      </c>
      <c r="M34">
        <v>170</v>
      </c>
      <c r="N34">
        <f t="shared" si="9"/>
        <v>168.29166666666669</v>
      </c>
      <c r="O34" s="7">
        <f t="shared" si="10"/>
        <v>1.01015102748205</v>
      </c>
      <c r="V34" s="3">
        <v>2</v>
      </c>
      <c r="W34" s="8" t="s">
        <v>13</v>
      </c>
      <c r="X34" s="7">
        <f t="shared" ref="X34:X44" si="11">AVERAGEIF($B$2:$B$72,"="&amp;V34,$O$2:$O$72)</f>
        <v>0.86818979031930632</v>
      </c>
      <c r="Y34" s="10">
        <f t="shared" ref="Y34:Y44" si="12">X34*12/$X$45</f>
        <v>0.87159024427040244</v>
      </c>
      <c r="AA34" s="3">
        <v>2</v>
      </c>
      <c r="AB34" s="8" t="s">
        <v>13</v>
      </c>
      <c r="AC34" s="7">
        <f t="shared" ref="AC34:AC44" si="13">AVERAGEIF($B$41:$B$72,"="&amp;AA34,$S$41:$S$72)</f>
        <v>0.8454259463514302</v>
      </c>
      <c r="AD34" s="7">
        <f t="shared" ref="AD34:AD44" si="14">AC34*12/$AC$45</f>
        <v>0.89732942974805374</v>
      </c>
      <c r="AF34" s="8" t="s">
        <v>13</v>
      </c>
      <c r="AG34" s="7">
        <f t="shared" ref="AG34:AG44" si="15">X3*12/$X$14</f>
        <v>0.91361486339652398</v>
      </c>
      <c r="AH34" s="11">
        <f t="shared" ref="AH34:AH44" si="16">Y34*(71/93)+AD34*(32/93)</f>
        <v>0.97416611930254082</v>
      </c>
      <c r="AI34" s="7">
        <f t="shared" ref="AI34:AI44" si="17">(AH34*12)/$AH$45</f>
        <v>0.87958688441879906</v>
      </c>
      <c r="AJ34" s="9">
        <f t="shared" ref="AJ34:AJ44" si="18">AG34-AI34</f>
        <v>3.4027978977724915E-2</v>
      </c>
      <c r="AL34" s="13"/>
      <c r="AM34" s="7"/>
    </row>
    <row r="35" spans="1:39" x14ac:dyDescent="0.5">
      <c r="A35" s="2">
        <v>41640</v>
      </c>
      <c r="B35" s="3">
        <v>1</v>
      </c>
      <c r="C35">
        <v>288</v>
      </c>
      <c r="D35" s="5">
        <f t="shared" si="5"/>
        <v>419.16666666666663</v>
      </c>
      <c r="E35" s="6">
        <f t="shared" si="6"/>
        <v>0.68707753479125255</v>
      </c>
      <c r="G35">
        <v>31</v>
      </c>
      <c r="H35">
        <v>13</v>
      </c>
      <c r="I35">
        <f>G35+H35</f>
        <v>44</v>
      </c>
      <c r="J35">
        <f t="shared" si="7"/>
        <v>43.375</v>
      </c>
      <c r="K35" s="7">
        <f t="shared" si="8"/>
        <v>1.0144092219020173</v>
      </c>
      <c r="M35">
        <v>156</v>
      </c>
      <c r="N35">
        <f t="shared" si="9"/>
        <v>166.45833333333334</v>
      </c>
      <c r="O35" s="7">
        <f t="shared" si="10"/>
        <v>0.93717146433041298</v>
      </c>
      <c r="V35" s="3">
        <v>3</v>
      </c>
      <c r="W35" s="8" t="s">
        <v>14</v>
      </c>
      <c r="X35" s="7">
        <f t="shared" si="11"/>
        <v>1.0549344626430583</v>
      </c>
      <c r="Y35" s="10">
        <f t="shared" si="12"/>
        <v>1.0590663426785545</v>
      </c>
      <c r="AA35" s="3">
        <v>3</v>
      </c>
      <c r="AB35" s="8" t="s">
        <v>14</v>
      </c>
      <c r="AC35" s="7">
        <f t="shared" si="13"/>
        <v>1.1307412419983076</v>
      </c>
      <c r="AD35" s="7">
        <f t="shared" si="14"/>
        <v>1.2001611711277838</v>
      </c>
      <c r="AF35" s="8" t="s">
        <v>14</v>
      </c>
      <c r="AG35" s="7">
        <f t="shared" si="15"/>
        <v>1.0521356566582774</v>
      </c>
      <c r="AH35" s="11">
        <f t="shared" si="16"/>
        <v>1.2214932022179188</v>
      </c>
      <c r="AI35" s="7">
        <f t="shared" si="17"/>
        <v>1.1029016291870528</v>
      </c>
      <c r="AJ35" s="9">
        <f t="shared" si="18"/>
        <v>-5.076597252877546E-2</v>
      </c>
      <c r="AL35" s="13"/>
      <c r="AM35" s="7"/>
    </row>
    <row r="36" spans="1:39" x14ac:dyDescent="0.5">
      <c r="A36" s="2">
        <v>41671</v>
      </c>
      <c r="B36" s="3">
        <v>2</v>
      </c>
      <c r="C36">
        <v>383</v>
      </c>
      <c r="D36" s="5">
        <f t="shared" si="5"/>
        <v>432.66666666666663</v>
      </c>
      <c r="E36" s="6">
        <f t="shared" si="6"/>
        <v>0.88520801232665647</v>
      </c>
      <c r="G36">
        <v>39</v>
      </c>
      <c r="H36">
        <v>19</v>
      </c>
      <c r="I36">
        <f t="shared" si="0"/>
        <v>58</v>
      </c>
      <c r="J36">
        <f t="shared" si="7"/>
        <v>44.583333333333329</v>
      </c>
      <c r="K36" s="7">
        <f t="shared" si="8"/>
        <v>1.3009345794392524</v>
      </c>
      <c r="M36">
        <v>169</v>
      </c>
      <c r="N36">
        <f t="shared" si="9"/>
        <v>164.45833333333334</v>
      </c>
      <c r="O36" s="7">
        <f t="shared" si="10"/>
        <v>1.0276159108183429</v>
      </c>
      <c r="V36" s="3">
        <v>4</v>
      </c>
      <c r="W36" s="8" t="s">
        <v>15</v>
      </c>
      <c r="X36" s="7">
        <f t="shared" si="11"/>
        <v>0.97109086829025204</v>
      </c>
      <c r="Y36" s="10">
        <f t="shared" si="12"/>
        <v>0.97489435667121582</v>
      </c>
      <c r="AA36" s="3">
        <v>4</v>
      </c>
      <c r="AB36" s="8" t="s">
        <v>15</v>
      </c>
      <c r="AC36" s="7">
        <f t="shared" si="13"/>
        <v>1.4106355053708906</v>
      </c>
      <c r="AD36" s="7">
        <f t="shared" si="14"/>
        <v>1.4972390652068344</v>
      </c>
      <c r="AF36" s="8" t="s">
        <v>15</v>
      </c>
      <c r="AG36" s="7">
        <f t="shared" si="15"/>
        <v>1.1023107385524102</v>
      </c>
      <c r="AH36" s="11">
        <f t="shared" si="16"/>
        <v>1.259453219465323</v>
      </c>
      <c r="AI36" s="7">
        <f t="shared" si="17"/>
        <v>1.1371762078667478</v>
      </c>
      <c r="AJ36" s="9">
        <f t="shared" si="18"/>
        <v>-3.4865469314337538E-2</v>
      </c>
      <c r="AL36" s="13"/>
      <c r="AM36" s="7"/>
    </row>
    <row r="37" spans="1:39" x14ac:dyDescent="0.5">
      <c r="A37" s="2">
        <v>41699</v>
      </c>
      <c r="B37" s="3">
        <v>3</v>
      </c>
      <c r="C37">
        <v>433</v>
      </c>
      <c r="D37" s="5">
        <f t="shared" si="5"/>
        <v>439</v>
      </c>
      <c r="E37" s="6">
        <f t="shared" si="6"/>
        <v>0.98633257403189067</v>
      </c>
      <c r="G37">
        <v>57</v>
      </c>
      <c r="H37">
        <v>14</v>
      </c>
      <c r="I37">
        <f t="shared" si="0"/>
        <v>71</v>
      </c>
      <c r="J37">
        <f>(AVERAGE(I31:I42)+AVERAGE(I32:I43))/2</f>
        <v>45.208333333333329</v>
      </c>
      <c r="K37" s="7">
        <f t="shared" si="8"/>
        <v>1.5705069124423965</v>
      </c>
      <c r="M37">
        <v>218</v>
      </c>
      <c r="N37">
        <f t="shared" si="9"/>
        <v>163.45833333333334</v>
      </c>
      <c r="O37" s="7">
        <f t="shared" si="10"/>
        <v>1.3336732092786132</v>
      </c>
      <c r="V37" s="3">
        <v>5</v>
      </c>
      <c r="W37" s="8" t="s">
        <v>16</v>
      </c>
      <c r="X37" s="7">
        <f t="shared" si="11"/>
        <v>1.0503623610514523</v>
      </c>
      <c r="Y37" s="10">
        <f t="shared" si="12"/>
        <v>1.0544763334576543</v>
      </c>
      <c r="AA37" s="3">
        <v>5</v>
      </c>
      <c r="AB37" s="8" t="s">
        <v>16</v>
      </c>
      <c r="AC37" s="7">
        <f t="shared" si="13"/>
        <v>0.82719116977814777</v>
      </c>
      <c r="AD37" s="7">
        <f t="shared" si="14"/>
        <v>0.87797516018168642</v>
      </c>
      <c r="AF37" s="8" t="s">
        <v>16</v>
      </c>
      <c r="AG37" s="7">
        <f t="shared" si="15"/>
        <v>1.1472680873440542</v>
      </c>
      <c r="AH37" s="11">
        <f t="shared" si="16"/>
        <v>1.1071292989387895</v>
      </c>
      <c r="AI37" s="7">
        <f t="shared" si="17"/>
        <v>0.99964101748842149</v>
      </c>
      <c r="AJ37" s="9">
        <f t="shared" si="18"/>
        <v>0.14762706985563268</v>
      </c>
      <c r="AL37" s="13"/>
      <c r="AM37" s="7"/>
    </row>
    <row r="38" spans="1:39" x14ac:dyDescent="0.5">
      <c r="A38" s="2">
        <v>41730</v>
      </c>
      <c r="B38" s="3">
        <v>4</v>
      </c>
      <c r="C38">
        <v>531</v>
      </c>
      <c r="D38" s="5">
        <f t="shared" si="5"/>
        <v>431.375</v>
      </c>
      <c r="E38" s="6">
        <f t="shared" si="6"/>
        <v>1.2309475514343668</v>
      </c>
      <c r="G38">
        <v>43</v>
      </c>
      <c r="H38">
        <v>27</v>
      </c>
      <c r="I38">
        <f t="shared" si="0"/>
        <v>70</v>
      </c>
      <c r="J38">
        <f t="shared" si="7"/>
        <v>45.916666666666671</v>
      </c>
      <c r="K38" s="7">
        <f>I38/J38</f>
        <v>1.5245009074410161</v>
      </c>
      <c r="M38">
        <v>144</v>
      </c>
      <c r="N38">
        <f t="shared" si="9"/>
        <v>160.08333333333334</v>
      </c>
      <c r="O38" s="7">
        <f t="shared" si="10"/>
        <v>0.8995314940135346</v>
      </c>
      <c r="V38" s="3">
        <v>6</v>
      </c>
      <c r="W38" s="8" t="s">
        <v>17</v>
      </c>
      <c r="X38" s="7">
        <f t="shared" si="11"/>
        <v>1.0882775298815335</v>
      </c>
      <c r="Y38" s="10">
        <f t="shared" si="12"/>
        <v>1.0925400052845369</v>
      </c>
      <c r="AA38" s="3">
        <v>6</v>
      </c>
      <c r="AB38" s="8" t="s">
        <v>17</v>
      </c>
      <c r="AC38" s="7">
        <f t="shared" si="13"/>
        <v>1.5389601249778768</v>
      </c>
      <c r="AD38" s="7">
        <f t="shared" si="14"/>
        <v>1.6334419558698416</v>
      </c>
      <c r="AF38" s="8" t="s">
        <v>17</v>
      </c>
      <c r="AG38" s="7">
        <f t="shared" si="15"/>
        <v>1.0264290639521914</v>
      </c>
      <c r="AH38" s="11">
        <f t="shared" si="16"/>
        <v>1.3961342254090008</v>
      </c>
      <c r="AI38" s="7">
        <f t="shared" si="17"/>
        <v>1.2605872132333695</v>
      </c>
      <c r="AJ38" s="9">
        <f t="shared" si="18"/>
        <v>-0.23415814928117817</v>
      </c>
      <c r="AL38" s="13"/>
      <c r="AM38" s="7"/>
    </row>
    <row r="39" spans="1:39" x14ac:dyDescent="0.5">
      <c r="A39" s="2">
        <v>41760</v>
      </c>
      <c r="B39" s="3">
        <v>5</v>
      </c>
      <c r="C39">
        <v>495</v>
      </c>
      <c r="D39" s="5">
        <f t="shared" si="5"/>
        <v>427.20833333333337</v>
      </c>
      <c r="E39" s="6">
        <f t="shared" si="6"/>
        <v>1.1586852628498976</v>
      </c>
      <c r="G39">
        <v>37</v>
      </c>
      <c r="H39">
        <v>21</v>
      </c>
      <c r="I39">
        <f t="shared" si="0"/>
        <v>58</v>
      </c>
      <c r="J39">
        <f t="shared" si="7"/>
        <v>46.458333333333336</v>
      </c>
      <c r="K39" s="7">
        <f t="shared" si="8"/>
        <v>1.2484304932735426</v>
      </c>
      <c r="M39">
        <v>160</v>
      </c>
      <c r="N39">
        <f t="shared" si="9"/>
        <v>156.41666666666669</v>
      </c>
      <c r="O39" s="7">
        <f t="shared" si="10"/>
        <v>1.0229088971763451</v>
      </c>
      <c r="V39" s="3">
        <v>7</v>
      </c>
      <c r="W39" s="8" t="s">
        <v>18</v>
      </c>
      <c r="X39" s="7">
        <f t="shared" si="11"/>
        <v>0.90071806443134272</v>
      </c>
      <c r="Y39" s="10">
        <f t="shared" si="12"/>
        <v>0.90424592243563073</v>
      </c>
      <c r="AA39" s="3">
        <v>7</v>
      </c>
      <c r="AB39" s="8" t="s">
        <v>18</v>
      </c>
      <c r="AC39" s="7">
        <f t="shared" si="13"/>
        <v>0.99663938611866354</v>
      </c>
      <c r="AD39" s="7">
        <f t="shared" si="14"/>
        <v>1.0578263606290581</v>
      </c>
      <c r="AF39" s="8" t="s">
        <v>18</v>
      </c>
      <c r="AG39" s="7">
        <f t="shared" si="15"/>
        <v>1.0954814879724106</v>
      </c>
      <c r="AH39" s="11">
        <f t="shared" si="16"/>
        <v>1.0543215487425768</v>
      </c>
      <c r="AI39" s="7">
        <f t="shared" si="17"/>
        <v>0.95196023333067614</v>
      </c>
      <c r="AJ39" s="9">
        <f t="shared" si="18"/>
        <v>0.14352125464173449</v>
      </c>
      <c r="AL39" s="13"/>
      <c r="AM39" s="7"/>
    </row>
    <row r="40" spans="1:39" x14ac:dyDescent="0.5">
      <c r="A40" s="2">
        <v>41791</v>
      </c>
      <c r="B40" s="3">
        <v>6</v>
      </c>
      <c r="C40">
        <v>426</v>
      </c>
      <c r="D40" s="5">
        <f t="shared" si="5"/>
        <v>439</v>
      </c>
      <c r="E40" s="6">
        <f t="shared" si="6"/>
        <v>0.97038724373576313</v>
      </c>
      <c r="G40">
        <v>18</v>
      </c>
      <c r="H40">
        <v>20</v>
      </c>
      <c r="I40">
        <f t="shared" si="0"/>
        <v>38</v>
      </c>
      <c r="J40">
        <f t="shared" si="7"/>
        <v>47</v>
      </c>
      <c r="K40" s="7">
        <f t="shared" si="8"/>
        <v>0.80851063829787229</v>
      </c>
      <c r="M40">
        <v>162</v>
      </c>
      <c r="N40">
        <f t="shared" si="9"/>
        <v>154.45833333333331</v>
      </c>
      <c r="O40" s="7">
        <f t="shared" si="10"/>
        <v>1.0488265443755058</v>
      </c>
      <c r="V40" s="3">
        <v>8</v>
      </c>
      <c r="W40" s="8" t="s">
        <v>19</v>
      </c>
      <c r="X40" s="7">
        <f t="shared" si="11"/>
        <v>0.93745484983143279</v>
      </c>
      <c r="Y40" s="10">
        <f t="shared" si="12"/>
        <v>0.94112659543778354</v>
      </c>
      <c r="AA40" s="3">
        <v>8</v>
      </c>
      <c r="AB40" s="8" t="s">
        <v>19</v>
      </c>
      <c r="AC40" s="7">
        <f t="shared" si="13"/>
        <v>0.87309306562838307</v>
      </c>
      <c r="AD40" s="7">
        <f t="shared" si="14"/>
        <v>0.92669512460364967</v>
      </c>
      <c r="AF40" s="8" t="s">
        <v>19</v>
      </c>
      <c r="AG40" s="7">
        <f t="shared" si="15"/>
        <v>1.1342768705272275</v>
      </c>
      <c r="AH40" s="11">
        <f t="shared" si="16"/>
        <v>1.0373573361655852</v>
      </c>
      <c r="AI40" s="7">
        <f t="shared" si="17"/>
        <v>0.9366430316834895</v>
      </c>
      <c r="AJ40" s="9">
        <f t="shared" si="18"/>
        <v>0.19763383884373797</v>
      </c>
      <c r="AL40" s="13"/>
      <c r="AM40" s="7"/>
    </row>
    <row r="41" spans="1:39" x14ac:dyDescent="0.5">
      <c r="A41" s="2">
        <v>41821</v>
      </c>
      <c r="B41" s="3">
        <v>7</v>
      </c>
      <c r="C41">
        <v>495</v>
      </c>
      <c r="D41" s="5">
        <f t="shared" si="5"/>
        <v>451.25</v>
      </c>
      <c r="E41" s="6">
        <f t="shared" si="6"/>
        <v>1.0969529085872576</v>
      </c>
      <c r="G41">
        <v>23</v>
      </c>
      <c r="H41">
        <v>13</v>
      </c>
      <c r="I41">
        <f t="shared" si="0"/>
        <v>36</v>
      </c>
      <c r="J41">
        <f t="shared" si="7"/>
        <v>46.958333333333329</v>
      </c>
      <c r="K41" s="7">
        <f t="shared" si="8"/>
        <v>0.76663708961845611</v>
      </c>
      <c r="M41">
        <v>130</v>
      </c>
      <c r="N41">
        <f t="shared" si="9"/>
        <v>152.54166666666666</v>
      </c>
      <c r="O41" s="7">
        <f>M41/N41</f>
        <v>0.85222616771373949</v>
      </c>
      <c r="Q41">
        <v>219</v>
      </c>
      <c r="V41" s="3">
        <v>9</v>
      </c>
      <c r="W41" s="8" t="s">
        <v>20</v>
      </c>
      <c r="X41" s="7">
        <f t="shared" si="11"/>
        <v>0.85718966183483747</v>
      </c>
      <c r="Y41" s="10">
        <f t="shared" si="12"/>
        <v>0.86054703139265365</v>
      </c>
      <c r="AA41" s="3">
        <v>9</v>
      </c>
      <c r="AB41" s="8" t="s">
        <v>20</v>
      </c>
      <c r="AC41" s="7">
        <f t="shared" si="13"/>
        <v>1.2496574403946286</v>
      </c>
      <c r="AD41" s="7">
        <f t="shared" si="14"/>
        <v>1.3263780266138121</v>
      </c>
      <c r="AF41" s="8" t="s">
        <v>20</v>
      </c>
      <c r="AG41" s="7">
        <f t="shared" si="15"/>
        <v>0.96555969859193425</v>
      </c>
      <c r="AH41" s="11">
        <f t="shared" si="16"/>
        <v>1.1133649040916171</v>
      </c>
      <c r="AI41" s="7">
        <f t="shared" si="17"/>
        <v>1.0052712240827222</v>
      </c>
      <c r="AJ41" s="9">
        <f t="shared" si="18"/>
        <v>-3.9711525490787936E-2</v>
      </c>
      <c r="AL41" s="13"/>
      <c r="AM41" s="7"/>
    </row>
    <row r="42" spans="1:39" x14ac:dyDescent="0.5">
      <c r="A42" s="2">
        <v>41852</v>
      </c>
      <c r="B42" s="3">
        <v>8</v>
      </c>
      <c r="C42">
        <v>588</v>
      </c>
      <c r="D42" s="5">
        <f t="shared" si="5"/>
        <v>463.95833333333337</v>
      </c>
      <c r="E42" s="6">
        <f t="shared" si="6"/>
        <v>1.2673551863493489</v>
      </c>
      <c r="G42">
        <v>24</v>
      </c>
      <c r="H42">
        <v>11</v>
      </c>
      <c r="I42">
        <f t="shared" si="0"/>
        <v>35</v>
      </c>
      <c r="J42">
        <f t="shared" si="7"/>
        <v>46.291666666666671</v>
      </c>
      <c r="K42" s="7">
        <f t="shared" si="8"/>
        <v>0.75607560756075598</v>
      </c>
      <c r="M42">
        <v>161</v>
      </c>
      <c r="N42">
        <f t="shared" si="9"/>
        <v>150.625</v>
      </c>
      <c r="O42" s="7">
        <f t="shared" si="10"/>
        <v>1.0688796680497925</v>
      </c>
      <c r="Q42">
        <v>346</v>
      </c>
      <c r="V42" s="3">
        <v>10</v>
      </c>
      <c r="W42" s="8" t="s">
        <v>21</v>
      </c>
      <c r="X42" s="7">
        <f t="shared" si="11"/>
        <v>1.2053247735794173</v>
      </c>
      <c r="Y42" s="10">
        <f t="shared" si="12"/>
        <v>1.2100456899439884</v>
      </c>
      <c r="AA42" s="3">
        <v>10</v>
      </c>
      <c r="AB42" s="8" t="s">
        <v>21</v>
      </c>
      <c r="AC42" s="7">
        <f t="shared" si="13"/>
        <v>0.64416688812117984</v>
      </c>
      <c r="AD42" s="7">
        <f t="shared" si="14"/>
        <v>0.6837144150530704</v>
      </c>
      <c r="AF42" s="8" t="s">
        <v>21</v>
      </c>
      <c r="AG42" s="7">
        <f t="shared" si="15"/>
        <v>1.0450270298067057</v>
      </c>
      <c r="AH42" s="11">
        <f t="shared" si="16"/>
        <v>1.1590548953518434</v>
      </c>
      <c r="AI42" s="7">
        <f t="shared" si="17"/>
        <v>1.0465252938613729</v>
      </c>
      <c r="AJ42" s="9">
        <f t="shared" si="18"/>
        <v>-1.4982640546672421E-3</v>
      </c>
      <c r="AL42" s="13"/>
      <c r="AM42" s="7"/>
    </row>
    <row r="43" spans="1:39" x14ac:dyDescent="0.5">
      <c r="A43" s="2">
        <v>41883</v>
      </c>
      <c r="B43" s="3">
        <v>9</v>
      </c>
      <c r="C43">
        <v>328</v>
      </c>
      <c r="D43" s="5">
        <f t="shared" si="5"/>
        <v>485.04166666666663</v>
      </c>
      <c r="E43" s="6">
        <f t="shared" si="6"/>
        <v>0.67623056438450313</v>
      </c>
      <c r="G43">
        <v>24</v>
      </c>
      <c r="H43">
        <v>10</v>
      </c>
      <c r="I43">
        <f t="shared" si="0"/>
        <v>34</v>
      </c>
      <c r="J43">
        <f t="shared" si="7"/>
        <v>45.791666666666671</v>
      </c>
      <c r="K43" s="7">
        <f t="shared" si="8"/>
        <v>0.7424931756141947</v>
      </c>
      <c r="M43">
        <v>120</v>
      </c>
      <c r="N43">
        <f t="shared" si="9"/>
        <v>147.375</v>
      </c>
      <c r="O43" s="7">
        <f t="shared" si="10"/>
        <v>0.81424936386768443</v>
      </c>
      <c r="Q43">
        <v>227</v>
      </c>
      <c r="V43" s="3">
        <v>11</v>
      </c>
      <c r="W43" s="8" t="s">
        <v>22</v>
      </c>
      <c r="X43" s="7">
        <f t="shared" si="11"/>
        <v>1.0803594015251212</v>
      </c>
      <c r="Y43" s="10">
        <f t="shared" si="12"/>
        <v>1.0845908638579929</v>
      </c>
      <c r="AA43" s="3">
        <v>11</v>
      </c>
      <c r="AB43" s="8" t="s">
        <v>22</v>
      </c>
      <c r="AC43" s="7">
        <f t="shared" si="13"/>
        <v>0.62137913355549856</v>
      </c>
      <c r="AD43" s="7">
        <f t="shared" si="14"/>
        <v>0.65952764517936535</v>
      </c>
      <c r="AF43" s="8" t="s">
        <v>22</v>
      </c>
      <c r="AG43" s="7">
        <f t="shared" si="15"/>
        <v>0.97600153077520324</v>
      </c>
      <c r="AH43" s="11">
        <f t="shared" si="16"/>
        <v>1.0549552255877117</v>
      </c>
      <c r="AI43" s="7">
        <f t="shared" si="17"/>
        <v>0.95253238815201147</v>
      </c>
      <c r="AJ43" s="9">
        <f t="shared" si="18"/>
        <v>2.3469142623191774E-2</v>
      </c>
      <c r="AL43" s="13"/>
      <c r="AM43" s="7"/>
    </row>
    <row r="44" spans="1:39" x14ac:dyDescent="0.5">
      <c r="A44" s="2">
        <v>41913</v>
      </c>
      <c r="B44" s="3">
        <v>10</v>
      </c>
      <c r="C44">
        <v>429</v>
      </c>
      <c r="D44" s="5">
        <f t="shared" si="5"/>
        <v>512.875</v>
      </c>
      <c r="E44" s="6">
        <f t="shared" si="6"/>
        <v>0.83646112600536193</v>
      </c>
      <c r="G44">
        <v>28</v>
      </c>
      <c r="H44">
        <v>17</v>
      </c>
      <c r="I44">
        <f t="shared" si="0"/>
        <v>45</v>
      </c>
      <c r="J44">
        <f t="shared" si="7"/>
        <v>46.541666666666671</v>
      </c>
      <c r="K44" s="7">
        <f t="shared" si="8"/>
        <v>0.96687555953446724</v>
      </c>
      <c r="M44">
        <v>122</v>
      </c>
      <c r="N44">
        <f t="shared" si="9"/>
        <v>143.95833333333331</v>
      </c>
      <c r="O44" s="7">
        <f t="shared" si="10"/>
        <v>0.847467438494935</v>
      </c>
      <c r="Q44">
        <v>143</v>
      </c>
      <c r="V44" s="3">
        <v>12</v>
      </c>
      <c r="W44" s="8" t="s">
        <v>23</v>
      </c>
      <c r="X44" s="7">
        <f t="shared" si="11"/>
        <v>0.877036407090657</v>
      </c>
      <c r="Y44" s="10">
        <f t="shared" si="12"/>
        <v>0.88047151073850061</v>
      </c>
      <c r="AA44" s="3">
        <v>12</v>
      </c>
      <c r="AB44" s="8" t="s">
        <v>23</v>
      </c>
      <c r="AC44" s="7">
        <f t="shared" si="13"/>
        <v>0.58133605303416613</v>
      </c>
      <c r="AD44" s="7">
        <f t="shared" si="14"/>
        <v>0.61702618805632325</v>
      </c>
      <c r="AF44" s="8" t="s">
        <v>23</v>
      </c>
      <c r="AG44" s="7">
        <f t="shared" si="15"/>
        <v>0.84159589233003063</v>
      </c>
      <c r="AH44" s="11">
        <f t="shared" si="16"/>
        <v>0.88449801376597725</v>
      </c>
      <c r="AI44" s="7">
        <f t="shared" si="17"/>
        <v>0.79862442019646485</v>
      </c>
      <c r="AJ44" s="9">
        <f t="shared" si="18"/>
        <v>4.297147213356578E-2</v>
      </c>
      <c r="AL44" s="13"/>
      <c r="AM44" s="7"/>
    </row>
    <row r="45" spans="1:39" x14ac:dyDescent="0.5">
      <c r="A45" s="2">
        <v>41944</v>
      </c>
      <c r="B45" s="3">
        <v>11</v>
      </c>
      <c r="C45">
        <v>426</v>
      </c>
      <c r="D45" s="5">
        <f t="shared" si="5"/>
        <v>547.04166666666663</v>
      </c>
      <c r="E45" s="6">
        <f t="shared" si="6"/>
        <v>0.77873410008378408</v>
      </c>
      <c r="G45">
        <v>28</v>
      </c>
      <c r="H45">
        <v>10</v>
      </c>
      <c r="I45">
        <f t="shared" si="0"/>
        <v>38</v>
      </c>
      <c r="J45">
        <f t="shared" si="7"/>
        <v>47.666666666666671</v>
      </c>
      <c r="K45" s="7">
        <f t="shared" si="8"/>
        <v>0.79720279720279708</v>
      </c>
      <c r="M45">
        <v>151</v>
      </c>
      <c r="N45">
        <f t="shared" si="9"/>
        <v>141.125</v>
      </c>
      <c r="O45" s="7">
        <f t="shared" si="10"/>
        <v>1.0699734278122233</v>
      </c>
      <c r="Q45">
        <v>160</v>
      </c>
      <c r="X45" s="7">
        <f>SUM(X33:X44)</f>
        <v>11.953182762563721</v>
      </c>
      <c r="AC45" s="9">
        <f>SUM(AC33:AC44)</f>
        <v>11.305893933586509</v>
      </c>
      <c r="AD45" s="9"/>
      <c r="AH45" s="12">
        <f>SUM(AH33:AH44)</f>
        <v>13.290322580645162</v>
      </c>
    </row>
    <row r="46" spans="1:39" x14ac:dyDescent="0.5">
      <c r="A46" s="2">
        <v>41974</v>
      </c>
      <c r="B46" s="3">
        <v>12</v>
      </c>
      <c r="C46">
        <v>570</v>
      </c>
      <c r="D46" s="5">
        <f t="shared" si="5"/>
        <v>578.375</v>
      </c>
      <c r="E46" s="6">
        <f t="shared" si="6"/>
        <v>0.98551977523233192</v>
      </c>
      <c r="G46">
        <v>30</v>
      </c>
      <c r="H46">
        <v>12</v>
      </c>
      <c r="I46">
        <f t="shared" si="0"/>
        <v>42</v>
      </c>
      <c r="J46">
        <f t="shared" si="7"/>
        <v>48.208333333333329</v>
      </c>
      <c r="K46" s="7">
        <f t="shared" si="8"/>
        <v>0.87121866897147804</v>
      </c>
      <c r="M46">
        <v>151</v>
      </c>
      <c r="N46">
        <f t="shared" si="9"/>
        <v>137.95833333333331</v>
      </c>
      <c r="O46" s="7">
        <f t="shared" si="10"/>
        <v>1.0945333736031413</v>
      </c>
      <c r="Q46">
        <v>227</v>
      </c>
    </row>
    <row r="47" spans="1:39" x14ac:dyDescent="0.5">
      <c r="A47" s="2">
        <v>42005</v>
      </c>
      <c r="B47" s="3">
        <v>1</v>
      </c>
      <c r="C47">
        <v>334</v>
      </c>
      <c r="D47" s="5">
        <f t="shared" si="5"/>
        <v>618.08333333333337</v>
      </c>
      <c r="E47" s="6">
        <f t="shared" si="6"/>
        <v>0.54038020763111771</v>
      </c>
      <c r="G47">
        <v>22</v>
      </c>
      <c r="H47">
        <v>11</v>
      </c>
      <c r="I47">
        <f t="shared" si="0"/>
        <v>33</v>
      </c>
      <c r="J47">
        <f t="shared" si="7"/>
        <v>49.458333333333329</v>
      </c>
      <c r="K47" s="7">
        <f t="shared" si="8"/>
        <v>0.66722830665543398</v>
      </c>
      <c r="M47">
        <v>129</v>
      </c>
      <c r="N47">
        <f t="shared" si="9"/>
        <v>135.83333333333331</v>
      </c>
      <c r="O47" s="7">
        <f t="shared" si="10"/>
        <v>0.94969325153374251</v>
      </c>
      <c r="Q47">
        <v>98</v>
      </c>
      <c r="R47">
        <f>(AVERAGE(Q41:Q52)+AVERAGE(Q42:Q53))/2</f>
        <v>193.29166666666669</v>
      </c>
      <c r="S47" s="7">
        <f>Q47/R47</f>
        <v>0.50700582021987495</v>
      </c>
    </row>
    <row r="48" spans="1:39" x14ac:dyDescent="0.5">
      <c r="A48" s="2">
        <v>42036</v>
      </c>
      <c r="B48" s="3">
        <v>2</v>
      </c>
      <c r="C48">
        <v>642</v>
      </c>
      <c r="D48" s="5">
        <f t="shared" si="5"/>
        <v>659.20833333333337</v>
      </c>
      <c r="E48" s="6">
        <f t="shared" si="6"/>
        <v>0.97389545540736988</v>
      </c>
      <c r="G48">
        <v>39</v>
      </c>
      <c r="H48">
        <v>14</v>
      </c>
      <c r="I48">
        <f t="shared" si="0"/>
        <v>53</v>
      </c>
      <c r="J48">
        <f t="shared" si="7"/>
        <v>51.375</v>
      </c>
      <c r="K48" s="7">
        <f t="shared" si="8"/>
        <v>1.0316301703163018</v>
      </c>
      <c r="M48">
        <v>150</v>
      </c>
      <c r="N48">
        <f t="shared" si="9"/>
        <v>132.375</v>
      </c>
      <c r="O48" s="7">
        <f t="shared" si="10"/>
        <v>1.1331444759206799</v>
      </c>
      <c r="Q48">
        <v>169</v>
      </c>
      <c r="R48">
        <f t="shared" ref="R48:R66" si="19">(AVERAGE(Q42:Q53)+AVERAGE(Q43:Q54))/2</f>
        <v>183.04166666666669</v>
      </c>
      <c r="S48" s="7">
        <f t="shared" ref="S48:S66" si="20">Q48/R48</f>
        <v>0.92328704757568847</v>
      </c>
    </row>
    <row r="49" spans="1:19" x14ac:dyDescent="0.5">
      <c r="A49" s="2">
        <v>42064</v>
      </c>
      <c r="B49" s="3">
        <v>3</v>
      </c>
      <c r="C49">
        <v>680</v>
      </c>
      <c r="D49" s="5">
        <f t="shared" si="5"/>
        <v>697.95833333333337</v>
      </c>
      <c r="E49" s="6">
        <f t="shared" si="6"/>
        <v>0.97427019282430893</v>
      </c>
      <c r="G49">
        <v>47</v>
      </c>
      <c r="H49">
        <v>17</v>
      </c>
      <c r="I49">
        <f t="shared" si="0"/>
        <v>64</v>
      </c>
      <c r="J49">
        <f t="shared" si="7"/>
        <v>53.291666666666671</v>
      </c>
      <c r="K49" s="7">
        <f t="shared" si="8"/>
        <v>1.2009382329945268</v>
      </c>
      <c r="M49">
        <v>159</v>
      </c>
      <c r="N49">
        <f t="shared" si="9"/>
        <v>128.20833333333334</v>
      </c>
      <c r="O49" s="7">
        <f t="shared" si="10"/>
        <v>1.2401689957751054</v>
      </c>
      <c r="Q49">
        <v>177</v>
      </c>
      <c r="R49">
        <f t="shared" si="19"/>
        <v>174.45833333333331</v>
      </c>
      <c r="S49" s="7">
        <f t="shared" si="20"/>
        <v>1.0145689037497017</v>
      </c>
    </row>
    <row r="50" spans="1:19" x14ac:dyDescent="0.5">
      <c r="A50" s="2">
        <v>42095</v>
      </c>
      <c r="B50" s="3">
        <v>4</v>
      </c>
      <c r="C50">
        <v>952</v>
      </c>
      <c r="D50" s="5">
        <f t="shared" si="5"/>
        <v>732.04166666666674</v>
      </c>
      <c r="E50" s="6">
        <f t="shared" si="6"/>
        <v>1.3004724230178153</v>
      </c>
      <c r="G50">
        <v>70</v>
      </c>
      <c r="H50">
        <v>25</v>
      </c>
      <c r="I50">
        <f t="shared" si="0"/>
        <v>95</v>
      </c>
      <c r="J50">
        <f t="shared" si="7"/>
        <v>54.416666666666671</v>
      </c>
      <c r="K50" s="7">
        <f t="shared" si="8"/>
        <v>1.7457886676875956</v>
      </c>
      <c r="M50">
        <v>121</v>
      </c>
      <c r="N50">
        <f t="shared" si="9"/>
        <v>129.79166666666666</v>
      </c>
      <c r="O50" s="7">
        <f t="shared" si="10"/>
        <v>0.93226324237560199</v>
      </c>
      <c r="Q50">
        <v>194</v>
      </c>
      <c r="R50">
        <f t="shared" si="19"/>
        <v>171.16666666666666</v>
      </c>
      <c r="S50" s="7">
        <f t="shared" si="20"/>
        <v>1.1333982473222981</v>
      </c>
    </row>
    <row r="51" spans="1:19" x14ac:dyDescent="0.5">
      <c r="A51" s="2">
        <v>42125</v>
      </c>
      <c r="B51" s="3">
        <v>5</v>
      </c>
      <c r="C51">
        <v>894</v>
      </c>
      <c r="D51" s="5">
        <f t="shared" si="5"/>
        <v>762.79166666666674</v>
      </c>
      <c r="E51" s="6">
        <f t="shared" si="6"/>
        <v>1.1720107062872125</v>
      </c>
      <c r="G51">
        <v>44</v>
      </c>
      <c r="H51">
        <v>16</v>
      </c>
      <c r="I51">
        <f t="shared" si="0"/>
        <v>60</v>
      </c>
      <c r="J51">
        <f t="shared" si="7"/>
        <v>54.958333333333329</v>
      </c>
      <c r="K51" s="7">
        <f t="shared" si="8"/>
        <v>1.0917361637604246</v>
      </c>
      <c r="M51">
        <v>115</v>
      </c>
      <c r="N51">
        <f t="shared" si="9"/>
        <v>133.20833333333331</v>
      </c>
      <c r="O51" s="7">
        <f t="shared" si="10"/>
        <v>0.86330935251798568</v>
      </c>
      <c r="Q51">
        <v>120</v>
      </c>
      <c r="R51">
        <f t="shared" si="19"/>
        <v>166.95833333333331</v>
      </c>
      <c r="S51" s="7">
        <f t="shared" si="20"/>
        <v>0.71874220114799114</v>
      </c>
    </row>
    <row r="52" spans="1:19" x14ac:dyDescent="0.5">
      <c r="A52" s="4">
        <v>42156</v>
      </c>
      <c r="B52" s="3">
        <v>6</v>
      </c>
      <c r="C52">
        <v>779</v>
      </c>
      <c r="D52" s="5">
        <f t="shared" si="5"/>
        <v>776.25</v>
      </c>
      <c r="E52" s="6">
        <f t="shared" si="6"/>
        <v>1.0035426731078905</v>
      </c>
      <c r="G52">
        <v>49</v>
      </c>
      <c r="I52">
        <f t="shared" si="0"/>
        <v>49</v>
      </c>
      <c r="J52">
        <f t="shared" si="7"/>
        <v>54.666666666666664</v>
      </c>
      <c r="K52" s="7">
        <f t="shared" si="8"/>
        <v>0.89634146341463417</v>
      </c>
      <c r="M52">
        <v>131</v>
      </c>
      <c r="N52">
        <f t="shared" si="9"/>
        <v>131.08333333333331</v>
      </c>
      <c r="O52" s="7">
        <f t="shared" si="10"/>
        <v>0.99936427209154499</v>
      </c>
      <c r="Q52">
        <v>278</v>
      </c>
      <c r="R52">
        <f t="shared" si="19"/>
        <v>159</v>
      </c>
      <c r="S52" s="7">
        <f t="shared" si="20"/>
        <v>1.7484276729559749</v>
      </c>
    </row>
    <row r="53" spans="1:19" x14ac:dyDescent="0.5">
      <c r="A53" s="2">
        <v>42186</v>
      </c>
      <c r="B53" s="3">
        <v>7</v>
      </c>
      <c r="C53">
        <v>1095</v>
      </c>
      <c r="D53" s="5">
        <f t="shared" si="5"/>
        <v>776.16666666666663</v>
      </c>
      <c r="E53" s="6">
        <f t="shared" si="6"/>
        <v>1.4107794717629376</v>
      </c>
      <c r="G53">
        <v>55</v>
      </c>
      <c r="I53">
        <f t="shared" si="0"/>
        <v>55</v>
      </c>
      <c r="J53">
        <f t="shared" si="7"/>
        <v>54.208333333333329</v>
      </c>
      <c r="K53" s="7">
        <f t="shared" si="8"/>
        <v>1.0146041506533436</v>
      </c>
      <c r="M53">
        <v>110</v>
      </c>
      <c r="N53">
        <f t="shared" si="9"/>
        <v>129.45833333333331</v>
      </c>
      <c r="O53" s="7">
        <f t="shared" si="10"/>
        <v>0.84969423881557782</v>
      </c>
      <c r="Q53">
        <v>142</v>
      </c>
      <c r="R53">
        <f t="shared" si="19"/>
        <v>154</v>
      </c>
      <c r="S53" s="7">
        <f t="shared" si="20"/>
        <v>0.92207792207792205</v>
      </c>
    </row>
    <row r="54" spans="1:19" x14ac:dyDescent="0.5">
      <c r="A54" s="2">
        <v>42217</v>
      </c>
      <c r="B54" s="3">
        <v>8</v>
      </c>
      <c r="C54">
        <v>975</v>
      </c>
      <c r="D54" s="5">
        <f t="shared" si="5"/>
        <v>788.08333333333326</v>
      </c>
      <c r="E54" s="6">
        <f t="shared" si="6"/>
        <v>1.2371788093475733</v>
      </c>
      <c r="G54">
        <v>62</v>
      </c>
      <c r="I54">
        <f t="shared" si="0"/>
        <v>62</v>
      </c>
      <c r="J54">
        <f t="shared" si="7"/>
        <v>54.125</v>
      </c>
      <c r="K54" s="7">
        <f t="shared" si="8"/>
        <v>1.1454965357967668</v>
      </c>
      <c r="M54">
        <v>98</v>
      </c>
      <c r="N54">
        <f t="shared" si="9"/>
        <v>127.5</v>
      </c>
      <c r="O54" s="7">
        <f t="shared" si="10"/>
        <v>0.7686274509803922</v>
      </c>
      <c r="Q54">
        <v>177</v>
      </c>
      <c r="R54">
        <f t="shared" si="19"/>
        <v>152.75</v>
      </c>
      <c r="S54" s="7">
        <f t="shared" si="20"/>
        <v>1.1587561374795416</v>
      </c>
    </row>
    <row r="55" spans="1:19" x14ac:dyDescent="0.5">
      <c r="A55" s="2">
        <v>42248</v>
      </c>
      <c r="B55" s="3">
        <v>9</v>
      </c>
      <c r="C55">
        <v>871</v>
      </c>
      <c r="D55" s="5">
        <f t="shared" si="5"/>
        <v>800.29166666666674</v>
      </c>
      <c r="E55" s="6">
        <f t="shared" si="6"/>
        <v>1.0883532045608371</v>
      </c>
      <c r="G55">
        <v>53</v>
      </c>
      <c r="I55">
        <f t="shared" si="0"/>
        <v>53</v>
      </c>
      <c r="J55">
        <f t="shared" si="7"/>
        <v>53.666666666666671</v>
      </c>
      <c r="K55" s="7">
        <f t="shared" si="8"/>
        <v>0.98757763975155266</v>
      </c>
      <c r="M55">
        <v>83</v>
      </c>
      <c r="N55">
        <f t="shared" si="9"/>
        <v>121.625</v>
      </c>
      <c r="O55" s="7">
        <f t="shared" si="10"/>
        <v>0.68242548818088389</v>
      </c>
      <c r="Q55">
        <v>190</v>
      </c>
      <c r="R55">
        <f t="shared" si="19"/>
        <v>152.04166666666669</v>
      </c>
      <c r="S55" s="7">
        <f t="shared" si="20"/>
        <v>1.2496574403946286</v>
      </c>
    </row>
    <row r="56" spans="1:19" x14ac:dyDescent="0.5">
      <c r="A56" s="2">
        <v>42278</v>
      </c>
      <c r="B56" s="3">
        <v>10</v>
      </c>
      <c r="C56">
        <v>704</v>
      </c>
      <c r="D56" s="5">
        <f>(AVERAGE(C50:C61)+AVERAGE(C51:C62))/2</f>
        <v>796.66666666666674</v>
      </c>
      <c r="E56" s="6">
        <f t="shared" si="6"/>
        <v>0.88368200836820077</v>
      </c>
      <c r="G56">
        <v>53</v>
      </c>
      <c r="I56">
        <f t="shared" si="0"/>
        <v>53</v>
      </c>
      <c r="J56">
        <f t="shared" si="7"/>
        <v>51.333333333333336</v>
      </c>
      <c r="K56" s="7">
        <f t="shared" si="8"/>
        <v>1.0324675324675323</v>
      </c>
      <c r="M56">
        <v>197</v>
      </c>
      <c r="N56">
        <f t="shared" si="9"/>
        <v>118.83333333333334</v>
      </c>
      <c r="O56" s="7">
        <f t="shared" si="10"/>
        <v>1.6577840112201963</v>
      </c>
      <c r="Q56">
        <v>101</v>
      </c>
      <c r="R56">
        <f t="shared" si="19"/>
        <v>156.79166666666669</v>
      </c>
      <c r="S56" s="7">
        <f t="shared" si="20"/>
        <v>0.64416688812117984</v>
      </c>
    </row>
    <row r="57" spans="1:19" x14ac:dyDescent="0.5">
      <c r="A57" s="2">
        <v>42309</v>
      </c>
      <c r="B57" s="3">
        <v>11</v>
      </c>
      <c r="C57">
        <v>889</v>
      </c>
      <c r="D57" s="5">
        <f t="shared" si="5"/>
        <v>788.79166666666674</v>
      </c>
      <c r="E57" s="6">
        <f t="shared" si="6"/>
        <v>1.1270403042628492</v>
      </c>
      <c r="G57">
        <v>43</v>
      </c>
      <c r="I57">
        <f t="shared" si="0"/>
        <v>43</v>
      </c>
      <c r="J57">
        <f t="shared" si="7"/>
        <v>48.791666666666671</v>
      </c>
      <c r="K57" s="7">
        <f t="shared" si="8"/>
        <v>0.88129803586678046</v>
      </c>
      <c r="M57">
        <v>158</v>
      </c>
      <c r="N57">
        <f t="shared" si="9"/>
        <v>120.125</v>
      </c>
      <c r="O57" s="7">
        <f t="shared" si="10"/>
        <v>1.3152965660770031</v>
      </c>
      <c r="Q57">
        <v>101</v>
      </c>
      <c r="R57">
        <f t="shared" si="19"/>
        <v>162.54166666666669</v>
      </c>
      <c r="S57" s="7">
        <f t="shared" si="20"/>
        <v>0.62137913355549856</v>
      </c>
    </row>
    <row r="58" spans="1:19" x14ac:dyDescent="0.5">
      <c r="A58" s="2">
        <v>42339</v>
      </c>
      <c r="B58" s="3">
        <v>12</v>
      </c>
      <c r="C58">
        <v>430</v>
      </c>
      <c r="D58" s="5">
        <f t="shared" si="5"/>
        <v>800.08333333333337</v>
      </c>
      <c r="E58" s="6">
        <f t="shared" si="6"/>
        <v>0.5374440162483074</v>
      </c>
      <c r="G58">
        <v>30</v>
      </c>
      <c r="I58">
        <f t="shared" si="0"/>
        <v>30</v>
      </c>
      <c r="J58">
        <f t="shared" si="7"/>
        <v>48.416666666666671</v>
      </c>
      <c r="K58" s="7">
        <f t="shared" si="8"/>
        <v>0.61962134251290868</v>
      </c>
      <c r="M58">
        <v>93</v>
      </c>
      <c r="N58">
        <f t="shared" si="9"/>
        <v>123.95833333333333</v>
      </c>
      <c r="O58" s="7">
        <f t="shared" si="10"/>
        <v>0.75025210084033611</v>
      </c>
      <c r="Q58">
        <v>95</v>
      </c>
      <c r="R58">
        <f t="shared" si="19"/>
        <v>163.41666666666669</v>
      </c>
      <c r="S58" s="7">
        <f t="shared" si="20"/>
        <v>0.58133605303416613</v>
      </c>
    </row>
    <row r="59" spans="1:19" x14ac:dyDescent="0.5">
      <c r="A59" s="2">
        <v>42370</v>
      </c>
      <c r="B59" s="3">
        <v>1</v>
      </c>
      <c r="C59">
        <v>472</v>
      </c>
      <c r="D59" s="5">
        <f t="shared" si="5"/>
        <v>801.375</v>
      </c>
      <c r="E59" s="6">
        <f t="shared" si="6"/>
        <v>0.58898767742941815</v>
      </c>
      <c r="G59">
        <v>34</v>
      </c>
      <c r="I59">
        <f t="shared" si="0"/>
        <v>34</v>
      </c>
      <c r="J59">
        <f t="shared" si="7"/>
        <v>47.833333333333336</v>
      </c>
      <c r="K59" s="7">
        <f t="shared" si="8"/>
        <v>0.71080139372822293</v>
      </c>
      <c r="M59">
        <v>148</v>
      </c>
      <c r="N59">
        <f t="shared" si="9"/>
        <v>125.625</v>
      </c>
      <c r="O59" s="7">
        <f t="shared" si="10"/>
        <v>1.1781094527363185</v>
      </c>
      <c r="Q59">
        <v>110</v>
      </c>
      <c r="R59">
        <f t="shared" si="19"/>
        <v>165.08333333333331</v>
      </c>
      <c r="S59" s="7">
        <f t="shared" si="20"/>
        <v>0.66633013629480065</v>
      </c>
    </row>
    <row r="60" spans="1:19" x14ac:dyDescent="0.5">
      <c r="A60" s="2">
        <v>42401</v>
      </c>
      <c r="B60" s="3">
        <v>2</v>
      </c>
      <c r="C60">
        <v>790</v>
      </c>
      <c r="D60" s="5">
        <f t="shared" si="5"/>
        <v>791.95833333333326</v>
      </c>
      <c r="E60" s="6">
        <f t="shared" si="6"/>
        <v>0.99752722681117489</v>
      </c>
      <c r="G60">
        <v>50</v>
      </c>
      <c r="I60">
        <f t="shared" si="0"/>
        <v>50</v>
      </c>
      <c r="J60">
        <f t="shared" si="7"/>
        <v>47.083333333333336</v>
      </c>
      <c r="K60" s="7">
        <f t="shared" si="8"/>
        <v>1.0619469026548671</v>
      </c>
      <c r="M60">
        <v>84</v>
      </c>
      <c r="N60">
        <f>(AVERAGE(M54:M65)+AVERAGE(M55:M66))/2</f>
        <v>125.625</v>
      </c>
      <c r="O60" s="7">
        <f t="shared" si="10"/>
        <v>0.66865671641791047</v>
      </c>
      <c r="Q60">
        <v>127</v>
      </c>
      <c r="R60">
        <f t="shared" si="19"/>
        <v>165.45833333333331</v>
      </c>
      <c r="S60" s="7">
        <f t="shared" si="20"/>
        <v>0.76756484512717205</v>
      </c>
    </row>
    <row r="61" spans="1:19" x14ac:dyDescent="0.5">
      <c r="A61" s="2">
        <v>42430</v>
      </c>
      <c r="B61" s="3">
        <v>3</v>
      </c>
      <c r="C61">
        <v>825</v>
      </c>
      <c r="D61" s="5">
        <f t="shared" si="5"/>
        <v>792.41666666666674</v>
      </c>
      <c r="E61" s="6">
        <f t="shared" si="6"/>
        <v>1.0411189399516247</v>
      </c>
      <c r="G61">
        <v>56</v>
      </c>
      <c r="I61">
        <f t="shared" si="0"/>
        <v>56</v>
      </c>
      <c r="J61">
        <f t="shared" si="7"/>
        <v>47.208333333333336</v>
      </c>
      <c r="K61" s="7">
        <f t="shared" si="8"/>
        <v>1.1862312444836716</v>
      </c>
      <c r="M61">
        <v>84</v>
      </c>
      <c r="N61">
        <f t="shared" si="9"/>
        <v>126.91666666666666</v>
      </c>
      <c r="O61" s="7">
        <f t="shared" si="10"/>
        <v>0.66185160866710446</v>
      </c>
      <c r="Q61">
        <v>202</v>
      </c>
      <c r="R61">
        <f t="shared" si="19"/>
        <v>162</v>
      </c>
      <c r="S61" s="7">
        <f t="shared" si="20"/>
        <v>1.2469135802469136</v>
      </c>
    </row>
    <row r="62" spans="1:19" x14ac:dyDescent="0.5">
      <c r="A62" s="2">
        <v>42461</v>
      </c>
      <c r="B62" s="3">
        <v>4</v>
      </c>
      <c r="C62">
        <v>720</v>
      </c>
      <c r="D62" s="5">
        <f t="shared" si="5"/>
        <v>806</v>
      </c>
      <c r="E62" s="6">
        <f t="shared" si="6"/>
        <v>0.89330024813895781</v>
      </c>
      <c r="G62">
        <v>47</v>
      </c>
      <c r="I62">
        <f t="shared" si="0"/>
        <v>47</v>
      </c>
      <c r="J62">
        <f t="shared" si="7"/>
        <v>47.5</v>
      </c>
      <c r="K62" s="7">
        <f t="shared" si="8"/>
        <v>0.98947368421052628</v>
      </c>
      <c r="M62">
        <v>129</v>
      </c>
      <c r="N62">
        <f t="shared" si="9"/>
        <v>127.08333333333334</v>
      </c>
      <c r="O62" s="7">
        <f t="shared" si="10"/>
        <v>1.0150819672131146</v>
      </c>
      <c r="Q62">
        <v>283</v>
      </c>
      <c r="R62">
        <f t="shared" si="19"/>
        <v>167.66666666666669</v>
      </c>
      <c r="S62" s="7">
        <f t="shared" si="20"/>
        <v>1.687872763419483</v>
      </c>
    </row>
    <row r="63" spans="1:19" x14ac:dyDescent="0.5">
      <c r="A63" s="2">
        <v>42491</v>
      </c>
      <c r="B63" s="3">
        <v>5</v>
      </c>
      <c r="C63">
        <v>937</v>
      </c>
      <c r="D63" s="5">
        <f t="shared" si="5"/>
        <v>828.375</v>
      </c>
      <c r="E63" s="6">
        <f t="shared" si="6"/>
        <v>1.1311302248377848</v>
      </c>
      <c r="G63">
        <v>47</v>
      </c>
      <c r="I63">
        <f>G63+H63</f>
        <v>47</v>
      </c>
      <c r="J63">
        <f>(AVERAGE(I57:I68)+AVERAGE(I58:I69))/2</f>
        <v>48.833333333333329</v>
      </c>
      <c r="K63" s="7">
        <f t="shared" si="8"/>
        <v>0.96245733788395915</v>
      </c>
      <c r="M63">
        <v>138</v>
      </c>
      <c r="N63">
        <f t="shared" si="9"/>
        <v>126.20833333333334</v>
      </c>
      <c r="O63" s="7">
        <f t="shared" si="10"/>
        <v>1.0934301749752393</v>
      </c>
      <c r="Q63">
        <v>169</v>
      </c>
      <c r="R63">
        <f t="shared" si="19"/>
        <v>180.625</v>
      </c>
      <c r="S63" s="7">
        <f t="shared" si="20"/>
        <v>0.93564013840830451</v>
      </c>
    </row>
    <row r="64" spans="1:19" x14ac:dyDescent="0.5">
      <c r="A64" s="2">
        <v>42522</v>
      </c>
      <c r="B64" s="3">
        <v>6</v>
      </c>
      <c r="C64">
        <v>1007</v>
      </c>
      <c r="D64" s="5">
        <f t="shared" si="5"/>
        <v>855.91666666666674</v>
      </c>
      <c r="E64" s="6">
        <f t="shared" si="6"/>
        <v>1.1765164054132995</v>
      </c>
      <c r="G64">
        <v>53</v>
      </c>
      <c r="I64">
        <f t="shared" si="0"/>
        <v>53</v>
      </c>
      <c r="J64">
        <f t="shared" si="7"/>
        <v>50.75</v>
      </c>
      <c r="K64" s="7">
        <f t="shared" si="8"/>
        <v>1.0443349753694582</v>
      </c>
      <c r="M64">
        <v>200</v>
      </c>
      <c r="N64">
        <f t="shared" si="9"/>
        <v>126.125</v>
      </c>
      <c r="O64" s="7">
        <f t="shared" si="10"/>
        <v>1.5857284440039643</v>
      </c>
      <c r="Q64">
        <v>250</v>
      </c>
      <c r="R64">
        <f t="shared" si="19"/>
        <v>188.04166666666666</v>
      </c>
      <c r="S64" s="7">
        <f t="shared" si="20"/>
        <v>1.3294925769997785</v>
      </c>
    </row>
    <row r="65" spans="1:19" x14ac:dyDescent="0.5">
      <c r="A65" s="2">
        <v>42552</v>
      </c>
      <c r="B65" s="3">
        <v>7</v>
      </c>
      <c r="C65">
        <v>898</v>
      </c>
      <c r="D65" s="5">
        <f t="shared" si="5"/>
        <v>892.375</v>
      </c>
      <c r="E65" s="6">
        <f t="shared" si="6"/>
        <v>1.0063034038380725</v>
      </c>
      <c r="G65">
        <v>37</v>
      </c>
      <c r="I65">
        <f t="shared" si="0"/>
        <v>37</v>
      </c>
      <c r="J65">
        <f t="shared" si="7"/>
        <v>52.041666666666671</v>
      </c>
      <c r="K65" s="7">
        <f t="shared" si="8"/>
        <v>0.71096877502001599</v>
      </c>
      <c r="M65">
        <v>81</v>
      </c>
      <c r="N65">
        <f t="shared" si="9"/>
        <v>128.79166666666669</v>
      </c>
      <c r="O65" s="7">
        <f t="shared" si="10"/>
        <v>0.62892267874474272</v>
      </c>
      <c r="Q65">
        <v>210</v>
      </c>
      <c r="R65">
        <f t="shared" si="19"/>
        <v>196.04166666666666</v>
      </c>
      <c r="S65" s="7">
        <f t="shared" si="20"/>
        <v>1.071200850159405</v>
      </c>
    </row>
    <row r="66" spans="1:19" x14ac:dyDescent="0.5">
      <c r="A66" s="2">
        <v>42583</v>
      </c>
      <c r="B66" s="3">
        <v>8</v>
      </c>
      <c r="C66">
        <v>946</v>
      </c>
      <c r="D66" s="5">
        <f>(AVERAGE(C60:C71)+AVERAGE(C61:C72))/2</f>
        <v>924.54166666666674</v>
      </c>
      <c r="E66" s="6">
        <f t="shared" si="6"/>
        <v>1.0232096984992562</v>
      </c>
      <c r="G66">
        <v>62</v>
      </c>
      <c r="I66">
        <f t="shared" si="0"/>
        <v>62</v>
      </c>
      <c r="J66">
        <f t="shared" si="7"/>
        <v>53.083333333333336</v>
      </c>
      <c r="K66" s="7">
        <f t="shared" si="8"/>
        <v>1.1679748822605964</v>
      </c>
      <c r="M66">
        <v>127</v>
      </c>
      <c r="N66">
        <f t="shared" si="9"/>
        <v>130.625</v>
      </c>
      <c r="O66" s="7">
        <f t="shared" si="10"/>
        <v>0.97224880382775125</v>
      </c>
      <c r="Q66">
        <v>118</v>
      </c>
      <c r="R66">
        <f t="shared" si="19"/>
        <v>200.875</v>
      </c>
      <c r="S66" s="7">
        <f t="shared" si="20"/>
        <v>0.5874299937772246</v>
      </c>
    </row>
    <row r="67" spans="1:19" x14ac:dyDescent="0.5">
      <c r="A67" s="2">
        <v>42614</v>
      </c>
      <c r="B67" s="3">
        <v>9</v>
      </c>
      <c r="C67">
        <v>911</v>
      </c>
      <c r="D67" s="5"/>
      <c r="G67">
        <v>56</v>
      </c>
      <c r="I67">
        <f t="shared" ref="I67:I72" si="21">G67+H67</f>
        <v>56</v>
      </c>
      <c r="M67">
        <v>85</v>
      </c>
      <c r="Q67">
        <v>166</v>
      </c>
    </row>
    <row r="68" spans="1:19" x14ac:dyDescent="0.5">
      <c r="A68" s="2">
        <v>42644</v>
      </c>
      <c r="B68" s="3">
        <v>10</v>
      </c>
      <c r="C68">
        <v>990</v>
      </c>
      <c r="G68">
        <v>57</v>
      </c>
      <c r="I68">
        <f t="shared" si="21"/>
        <v>57</v>
      </c>
      <c r="M68">
        <v>199</v>
      </c>
      <c r="Q68">
        <v>261</v>
      </c>
    </row>
    <row r="69" spans="1:19" x14ac:dyDescent="0.5">
      <c r="A69" s="2">
        <v>42675</v>
      </c>
      <c r="B69" s="3">
        <v>11</v>
      </c>
      <c r="C69">
        <v>1140</v>
      </c>
      <c r="G69">
        <v>71</v>
      </c>
      <c r="I69">
        <f t="shared" si="21"/>
        <v>71</v>
      </c>
      <c r="M69">
        <v>135</v>
      </c>
      <c r="Q69">
        <v>252</v>
      </c>
    </row>
    <row r="70" spans="1:19" x14ac:dyDescent="0.5">
      <c r="A70" s="2">
        <v>42705</v>
      </c>
      <c r="B70" s="3">
        <v>12</v>
      </c>
      <c r="C70">
        <v>840</v>
      </c>
      <c r="G70">
        <v>48</v>
      </c>
      <c r="I70">
        <f t="shared" si="21"/>
        <v>48</v>
      </c>
      <c r="M70">
        <v>114</v>
      </c>
      <c r="Q70">
        <v>122</v>
      </c>
    </row>
    <row r="71" spans="1:19" x14ac:dyDescent="0.5">
      <c r="A71" s="2">
        <v>42736</v>
      </c>
      <c r="B71" s="3">
        <v>1</v>
      </c>
      <c r="C71">
        <v>937</v>
      </c>
      <c r="G71">
        <v>47</v>
      </c>
      <c r="I71">
        <f t="shared" si="21"/>
        <v>47</v>
      </c>
      <c r="M71">
        <v>191</v>
      </c>
      <c r="Q71">
        <v>275</v>
      </c>
    </row>
    <row r="72" spans="1:19" x14ac:dyDescent="0.5">
      <c r="A72" s="2">
        <v>42767</v>
      </c>
      <c r="B72" s="3">
        <v>2</v>
      </c>
      <c r="C72">
        <v>1097</v>
      </c>
      <c r="G72">
        <v>62</v>
      </c>
      <c r="I72">
        <f t="shared" si="21"/>
        <v>62</v>
      </c>
      <c r="M72">
        <v>85</v>
      </c>
      <c r="Q72">
        <v>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Winson</cp:lastModifiedBy>
  <dcterms:created xsi:type="dcterms:W3CDTF">2017-02-05T21:41:00Z</dcterms:created>
  <dcterms:modified xsi:type="dcterms:W3CDTF">2018-03-06T00:44:15Z</dcterms:modified>
</cp:coreProperties>
</file>