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Bruno\"/>
    </mc:Choice>
  </mc:AlternateContent>
  <xr:revisionPtr revIDLastSave="0" documentId="13_ncr:1_{95D4E199-E23F-4537-8C3A-2475DB61CA5C}" xr6:coauthVersionLast="47" xr6:coauthVersionMax="47" xr10:uidLastSave="{00000000-0000-0000-0000-000000000000}"/>
  <bookViews>
    <workbookView xWindow="-108" yWindow="-108" windowWidth="23256" windowHeight="12456" activeTab="2" xr2:uid="{602D8BAE-AA3D-4ECE-903E-87BE967D8184}"/>
    <workbookView xWindow="5856" yWindow="312" windowWidth="17280" windowHeight="8880" activeTab="3" xr2:uid="{487C7E17-1117-4B31-BFCD-B1E34F310A52}"/>
    <workbookView xWindow="5868" yWindow="-60" windowWidth="17280" windowHeight="8880" activeTab="3" xr2:uid="{827E9043-F958-4DC5-B3AE-0FFC767DA125}"/>
  </bookViews>
  <sheets>
    <sheet name="Planilha1" sheetId="1" r:id="rId1"/>
    <sheet name="novaMet" sheetId="3" r:id="rId2"/>
    <sheet name="meta2" sheetId="4" r:id="rId3"/>
    <sheet name="meta4" sheetId="6" r:id="rId4"/>
    <sheet name="meta3" sheetId="5" r:id="rId5"/>
    <sheet name="total" sheetId="2" r:id="rId6"/>
  </sheets>
  <definedNames>
    <definedName name="_xlnm._FilterDatabase" localSheetId="2" hidden="1">meta2!$A$1:$A$20</definedName>
    <definedName name="_xlnm._FilterDatabase" localSheetId="0" hidden="1">Planilha1!$A$1:$H$29</definedName>
    <definedName name="_xlnm._FilterDatabase" localSheetId="5" hidden="1">total!$M$1:$M$30</definedName>
    <definedName name="_gjdgxs" localSheetId="5">total!#REF!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16" i="4"/>
  <c r="F19" i="4"/>
  <c r="G19" i="4"/>
  <c r="F20" i="4"/>
  <c r="G20" i="4"/>
  <c r="G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5" i="4"/>
  <c r="F15" i="4" s="1"/>
  <c r="E16" i="4"/>
  <c r="F16" i="4" s="1"/>
  <c r="E17" i="4"/>
  <c r="F17" i="4" s="1"/>
  <c r="E2" i="4"/>
  <c r="F2" i="4" s="1"/>
  <c r="L11" i="2"/>
  <c r="M11" i="2"/>
  <c r="N11" i="2"/>
  <c r="K13" i="2"/>
  <c r="M3" i="2"/>
  <c r="N3" i="2"/>
  <c r="N4" i="2"/>
  <c r="L5" i="2"/>
  <c r="M5" i="2"/>
  <c r="L6" i="2"/>
  <c r="M6" i="2"/>
  <c r="N6" i="2"/>
  <c r="L7" i="2"/>
  <c r="M7" i="2"/>
  <c r="N7" i="2"/>
  <c r="L8" i="2"/>
  <c r="M8" i="2"/>
  <c r="L9" i="2"/>
  <c r="M9" i="2"/>
  <c r="N9" i="2"/>
  <c r="L12" i="2"/>
  <c r="M12" i="2"/>
  <c r="N12" i="2"/>
  <c r="L13" i="2"/>
  <c r="M13" i="2"/>
  <c r="N14" i="2"/>
  <c r="L15" i="2"/>
  <c r="N15" i="2"/>
  <c r="L17" i="2"/>
  <c r="M17" i="2"/>
  <c r="N17" i="2"/>
  <c r="M18" i="2"/>
  <c r="N18" i="2"/>
  <c r="M19" i="2"/>
  <c r="L20" i="2"/>
  <c r="M20" i="2"/>
  <c r="N20" i="2"/>
  <c r="L21" i="2"/>
  <c r="M21" i="2"/>
  <c r="N21" i="2"/>
  <c r="L22" i="2"/>
  <c r="M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N27" i="2"/>
  <c r="L29" i="2"/>
  <c r="M29" i="2"/>
  <c r="N29" i="2"/>
  <c r="L30" i="2"/>
  <c r="M30" i="2"/>
  <c r="N30" i="2"/>
  <c r="L2" i="2"/>
  <c r="M2" i="2"/>
  <c r="N2" i="2"/>
  <c r="K2" i="2"/>
  <c r="F19" i="1"/>
  <c r="L3" i="3"/>
  <c r="M3" i="3" s="1"/>
  <c r="H3" i="3"/>
  <c r="I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3" i="3"/>
  <c r="E3" i="3" s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10" i="1"/>
  <c r="K3" i="2"/>
  <c r="K4" i="2"/>
  <c r="K5" i="2"/>
  <c r="K7" i="2"/>
  <c r="K8" i="2"/>
  <c r="K9" i="2"/>
  <c r="K11" i="2"/>
  <c r="K12" i="2"/>
  <c r="K14" i="2"/>
  <c r="K17" i="2"/>
  <c r="K18" i="2"/>
  <c r="K19" i="2"/>
  <c r="K20" i="2"/>
  <c r="K23" i="2"/>
  <c r="K24" i="2"/>
  <c r="K26" i="2"/>
  <c r="K29" i="2"/>
  <c r="K30" i="2"/>
</calcChain>
</file>

<file path=xl/sharedStrings.xml><?xml version="1.0" encoding="utf-8"?>
<sst xmlns="http://schemas.openxmlformats.org/spreadsheetml/2006/main" count="315" uniqueCount="149">
  <si>
    <t>study</t>
  </si>
  <si>
    <t>OS 1 year</t>
  </si>
  <si>
    <t>OS 3 years</t>
  </si>
  <si>
    <t>OS 5 years</t>
  </si>
  <si>
    <t>Morbidity (N, %)</t>
  </si>
  <si>
    <t>Mortality (N, %)</t>
  </si>
  <si>
    <t>Recurrence (N. %)</t>
  </si>
  <si>
    <t>5 (17%)</t>
  </si>
  <si>
    <t>20 (57,1%)</t>
  </si>
  <si>
    <t>N.A.</t>
  </si>
  <si>
    <t>8 (31%)</t>
  </si>
  <si>
    <t>6 (30%)</t>
  </si>
  <si>
    <t>6 (27,3%)</t>
  </si>
  <si>
    <t>-</t>
  </si>
  <si>
    <t>10 (23%)</t>
  </si>
  <si>
    <t>11 (39,3%)</t>
  </si>
  <si>
    <t>12 (42,9%)</t>
  </si>
  <si>
    <t>N.A</t>
  </si>
  <si>
    <t>171 (31.1%)</t>
  </si>
  <si>
    <t>26 (4.8%)</t>
  </si>
  <si>
    <t>203 (36.8%)</t>
  </si>
  <si>
    <t>17 (22,6%)</t>
  </si>
  <si>
    <t>57 (76%)</t>
  </si>
  <si>
    <t>10 (38.4%)</t>
  </si>
  <si>
    <t>132  (80,9%)</t>
  </si>
  <si>
    <t>1 (0,6%)</t>
  </si>
  <si>
    <t xml:space="preserve">13 (50%) </t>
  </si>
  <si>
    <t>1 (3,8%)</t>
  </si>
  <si>
    <t xml:space="preserve">N.A. </t>
  </si>
  <si>
    <t>1 (14%)</t>
  </si>
  <si>
    <t>7 (100%)</t>
  </si>
  <si>
    <t xml:space="preserve">19 (13,5%) </t>
  </si>
  <si>
    <t>17 (11,4%)</t>
  </si>
  <si>
    <t>1 (0,7%)</t>
  </si>
  <si>
    <t>5 (11,1%)</t>
  </si>
  <si>
    <t>30 (75%)</t>
  </si>
  <si>
    <t>23 (52%)</t>
  </si>
  <si>
    <t>11 (25%)</t>
  </si>
  <si>
    <t>N</t>
  </si>
  <si>
    <t>recurrence</t>
  </si>
  <si>
    <t>deaths</t>
  </si>
  <si>
    <t>morbidity</t>
  </si>
  <si>
    <t>followup_meses</t>
  </si>
  <si>
    <t>sobrevidaGlobalMeses</t>
  </si>
  <si>
    <t>SobrevidaLivreDoencaMeses</t>
  </si>
  <si>
    <t>desenho</t>
  </si>
  <si>
    <t>grupo</t>
  </si>
  <si>
    <t>Observational design</t>
  </si>
  <si>
    <t>Retrospective Cohort</t>
  </si>
  <si>
    <t>Brouquet et al. 2010</t>
  </si>
  <si>
    <t>Van der Pool et al. 2010</t>
  </si>
  <si>
    <t>Mayo et al. (35)</t>
  </si>
  <si>
    <t>Tanaka et al. (39)</t>
  </si>
  <si>
    <t>Welsh et al. (42)</t>
  </si>
  <si>
    <t>Valdimarsson et al. (43)</t>
  </si>
  <si>
    <t>Esposito et al. (29)</t>
  </si>
  <si>
    <t>sob5y</t>
  </si>
  <si>
    <t>sample</t>
  </si>
  <si>
    <t>nclassic</t>
  </si>
  <si>
    <t>sob5yclassic</t>
  </si>
  <si>
    <t>nreverse</t>
  </si>
  <si>
    <t>sob5yreverse</t>
  </si>
  <si>
    <t>ncombined</t>
  </si>
  <si>
    <t>sob5ycombined</t>
  </si>
  <si>
    <t>vivos</t>
  </si>
  <si>
    <t>year</t>
  </si>
  <si>
    <r>
      <t xml:space="preserve">Mayo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</t>
    </r>
  </si>
  <si>
    <r>
      <t xml:space="preserve">Tanaka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</t>
    </r>
  </si>
  <si>
    <r>
      <t xml:space="preserve">Okuno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</t>
    </r>
  </si>
  <si>
    <r>
      <t xml:space="preserve">Esposito </t>
    </r>
    <r>
      <rPr>
        <i/>
        <sz val="12"/>
        <color theme="1"/>
        <rFont val="Arial"/>
        <family val="2"/>
      </rPr>
      <t>et al.</t>
    </r>
  </si>
  <si>
    <r>
      <t xml:space="preserve">Okuno </t>
    </r>
    <r>
      <rPr>
        <i/>
        <sz val="12"/>
        <color theme="1"/>
        <rFont val="Arial"/>
        <family val="2"/>
      </rPr>
      <t>et al.</t>
    </r>
  </si>
  <si>
    <r>
      <t xml:space="preserve">Brouquet </t>
    </r>
    <r>
      <rPr>
        <i/>
        <sz val="12"/>
        <color rgb="FFFF0000"/>
        <rFont val="Arial"/>
        <family val="2"/>
      </rPr>
      <t>et al.</t>
    </r>
  </si>
  <si>
    <t>Van der Pool et al.</t>
  </si>
  <si>
    <r>
      <t xml:space="preserve">Welsh </t>
    </r>
    <r>
      <rPr>
        <i/>
        <sz val="12"/>
        <color theme="1"/>
        <rFont val="Arial"/>
        <family val="2"/>
      </rPr>
      <t>et al.</t>
    </r>
  </si>
  <si>
    <r>
      <t xml:space="preserve">Valdimarsson </t>
    </r>
    <r>
      <rPr>
        <i/>
        <sz val="12"/>
        <color theme="1"/>
        <rFont val="Arial"/>
        <family val="2"/>
      </rPr>
      <t>et al.</t>
    </r>
  </si>
  <si>
    <t>Study</t>
  </si>
  <si>
    <t>Classic</t>
  </si>
  <si>
    <t>Reverse</t>
  </si>
  <si>
    <t>Combined</t>
  </si>
  <si>
    <t>Intervention</t>
  </si>
  <si>
    <t>vivosClassic</t>
  </si>
  <si>
    <t>mortosClassic</t>
  </si>
  <si>
    <t>vivosRev</t>
  </si>
  <si>
    <t>mortosRev</t>
  </si>
  <si>
    <t>vivosComb</t>
  </si>
  <si>
    <t>mortosComb</t>
  </si>
  <si>
    <t>sob1y</t>
  </si>
  <si>
    <t>sob3y</t>
  </si>
  <si>
    <t>N,A,</t>
  </si>
  <si>
    <t>N,A</t>
  </si>
  <si>
    <t>51,4%;</t>
  </si>
  <si>
    <t>rate_recurrence</t>
  </si>
  <si>
    <r>
      <t xml:space="preserve">Mentha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</si>
  <si>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Brouquet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</si>
  <si>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van der Pool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</si>
  <si>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de Jong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</si>
  <si>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Ayez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</si>
  <si>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Mayo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</si>
  <si>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de Rosa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</si>
  <si>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Buchs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</si>
  <si>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Sabbagh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</si>
  <si>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Tanaka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</si>
  <si>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Okuno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</si>
  <si>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Wang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</si>
  <si>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Welsh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</si>
  <si>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Valdimarsson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</si>
  <si>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Nierop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</si>
  <si>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Esposito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</si>
  <si>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de Jong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</si>
  <si>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Giuliante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</si>
  <si>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Fonollosa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</si>
  <si>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Carbone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</si>
  <si>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Berardi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</si>
  <si>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Fruling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</si>
  <si>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Raoux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</si>
  <si>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Daniel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</si>
  <si>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Maki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</si>
  <si>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Vallance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</si>
  <si>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Ramia </t>
    </r>
    <r>
      <rPr>
        <i/>
        <sz val="11"/>
        <color theme="1"/>
        <rFont val="Calibri"/>
        <family val="2"/>
        <scheme val="minor"/>
      </rPr>
      <t>et al.</t>
    </r>
  </si>
  <si>
    <r>
      <t xml:space="preserve">Labori </t>
    </r>
    <r>
      <rPr>
        <i/>
        <sz val="11"/>
        <color theme="1"/>
        <rFont val="Calibri"/>
        <family val="2"/>
        <scheme val="minor"/>
      </rPr>
      <t xml:space="preserve">et al. </t>
    </r>
  </si>
  <si>
    <r>
      <t xml:space="preserve">Pasquier </t>
    </r>
    <r>
      <rPr>
        <i/>
        <sz val="11"/>
        <color theme="1"/>
        <rFont val="Calibri"/>
        <family val="2"/>
        <scheme val="minor"/>
      </rPr>
      <t xml:space="preserve">et al. </t>
    </r>
  </si>
  <si>
    <t>Year</t>
  </si>
  <si>
    <t>Brouquet et al.</t>
  </si>
  <si>
    <t xml:space="preserve">Mayo et al. </t>
  </si>
  <si>
    <t>Tanaka et al.</t>
  </si>
  <si>
    <t xml:space="preserve">Welsh et al. </t>
  </si>
  <si>
    <t xml:space="preserve">Valdimarsson et al. </t>
  </si>
  <si>
    <t xml:space="preserve">Esposito et al. </t>
  </si>
  <si>
    <t xml:space="preserve">Van der Pool et al. </t>
  </si>
  <si>
    <t>primary</t>
  </si>
  <si>
    <t>liver first</t>
  </si>
  <si>
    <t>Okuno et al.</t>
  </si>
  <si>
    <t>vivos5y</t>
  </si>
  <si>
    <t>vivos3y</t>
  </si>
  <si>
    <t>Sample</t>
  </si>
  <si>
    <t>mortos5y</t>
  </si>
  <si>
    <t>mortos3y</t>
  </si>
  <si>
    <t>cv5y</t>
  </si>
  <si>
    <t>cm5y</t>
  </si>
  <si>
    <t>cv3y</t>
  </si>
  <si>
    <t>rv3y</t>
  </si>
  <si>
    <t>rv5y</t>
  </si>
  <si>
    <t>cov3y</t>
  </si>
  <si>
    <t>cov5y</t>
  </si>
  <si>
    <t>cm3y</t>
  </si>
  <si>
    <t>rm3y</t>
  </si>
  <si>
    <t>rm5y</t>
  </si>
  <si>
    <t>com3y</t>
  </si>
  <si>
    <t>com5y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</si>
</sst>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DCEB-3B76-4C42-807B-060FA7B069D7}">
  <dimension ref="A1:H29"/>
  <sheetViews>
    <sheetView zoomScale="85" zoomScaleNormal="85" workbookViewId="0">
      <selection activeCell="B31" sqref="B31"/>
    </sheetView>
    <sheetView topLeftCell="A9" zoomScale="145" zoomScaleNormal="145" workbookViewId="1">
      <pane xSplit="1" topLeftCell="B1" activePane="topRight" state="frozen"/>
      <selection pane="topRight" activeCell="C13" sqref="C13"/>
    </sheetView>
    <sheetView workbookViewId="2"/>
  </sheetViews>
  <sheetFormatPr defaultRowHeight="14.4" x14ac:dyDescent="0.3"/>
  <cols>
    <col min="1" max="1" width="23.6640625" customWidth="1"/>
    <col min="2" max="2" width="23.6640625" style="15" customWidth="1"/>
    <col min="3" max="3" width="9.44140625" style="2" customWidth="1"/>
    <col min="4" max="4" width="14.44140625" style="2" bestFit="1" customWidth="1"/>
    <col min="5" max="7" width="14.44140625" style="2" customWidth="1"/>
    <col min="8" max="8" width="9.33203125" customWidth="1"/>
  </cols>
  <sheetData>
    <row r="1" spans="1:8" x14ac:dyDescent="0.3">
      <c r="A1" t="s">
        <v>75</v>
      </c>
      <c r="B1" s="15" t="s">
        <v>65</v>
      </c>
      <c r="C1" s="1" t="s">
        <v>57</v>
      </c>
      <c r="D1" s="1" t="s">
        <v>39</v>
      </c>
      <c r="E1" s="1" t="s">
        <v>56</v>
      </c>
      <c r="F1" s="1" t="s">
        <v>64</v>
      </c>
      <c r="G1" s="1" t="s">
        <v>87</v>
      </c>
      <c r="H1" t="s">
        <v>46</v>
      </c>
    </row>
    <row r="2" spans="1:8" ht="15.6" x14ac:dyDescent="0.3">
      <c r="A2" s="18" t="s">
        <v>66</v>
      </c>
      <c r="B2" s="3">
        <v>2013</v>
      </c>
      <c r="C2" s="2">
        <v>647</v>
      </c>
      <c r="D2" s="2">
        <v>128</v>
      </c>
      <c r="H2" s="12" t="s">
        <v>76</v>
      </c>
    </row>
    <row r="3" spans="1:8" ht="15.6" x14ac:dyDescent="0.3">
      <c r="A3" s="3" t="s">
        <v>67</v>
      </c>
      <c r="B3" s="3">
        <v>2015</v>
      </c>
      <c r="C3" s="2">
        <v>10</v>
      </c>
      <c r="D3" s="2">
        <v>9</v>
      </c>
      <c r="H3" s="12" t="s">
        <v>76</v>
      </c>
    </row>
    <row r="4" spans="1:8" ht="15.6" x14ac:dyDescent="0.3">
      <c r="A4" s="3" t="s">
        <v>68</v>
      </c>
      <c r="B4" s="3">
        <v>2015</v>
      </c>
      <c r="C4" s="2">
        <v>13</v>
      </c>
      <c r="D4" s="2">
        <v>8</v>
      </c>
      <c r="H4" s="12" t="s">
        <v>76</v>
      </c>
    </row>
    <row r="5" spans="1:8" ht="15.6" x14ac:dyDescent="0.3">
      <c r="A5" s="3" t="s">
        <v>69</v>
      </c>
      <c r="B5" s="3">
        <v>2018</v>
      </c>
      <c r="C5" s="2">
        <v>587</v>
      </c>
      <c r="D5" s="2">
        <v>52</v>
      </c>
      <c r="H5" s="12" t="s">
        <v>76</v>
      </c>
    </row>
    <row r="6" spans="1:8" ht="15.6" x14ac:dyDescent="0.3">
      <c r="A6" s="3" t="s">
        <v>66</v>
      </c>
      <c r="B6" s="3">
        <v>2013</v>
      </c>
      <c r="C6" s="2">
        <v>28</v>
      </c>
      <c r="D6" s="2">
        <v>6</v>
      </c>
      <c r="H6" t="s">
        <v>77</v>
      </c>
    </row>
    <row r="7" spans="1:8" ht="15.6" x14ac:dyDescent="0.3">
      <c r="A7" s="3" t="s">
        <v>67</v>
      </c>
      <c r="B7" s="3">
        <v>2015</v>
      </c>
      <c r="C7" s="2">
        <v>30</v>
      </c>
      <c r="D7" s="2">
        <v>30</v>
      </c>
      <c r="H7" t="s">
        <v>77</v>
      </c>
    </row>
    <row r="8" spans="1:8" ht="15.6" x14ac:dyDescent="0.3">
      <c r="A8" s="3" t="s">
        <v>70</v>
      </c>
      <c r="B8" s="3">
        <v>2015</v>
      </c>
      <c r="C8" s="2">
        <v>12</v>
      </c>
      <c r="D8" s="2">
        <v>7</v>
      </c>
      <c r="H8" t="s">
        <v>77</v>
      </c>
    </row>
    <row r="9" spans="1:8" ht="15.6" x14ac:dyDescent="0.3">
      <c r="A9" s="3" t="s">
        <v>69</v>
      </c>
      <c r="B9" s="3">
        <v>2018</v>
      </c>
      <c r="C9" s="2">
        <v>66</v>
      </c>
      <c r="D9" s="2">
        <v>36</v>
      </c>
      <c r="H9" t="s">
        <v>77</v>
      </c>
    </row>
    <row r="10" spans="1:8" ht="15.6" x14ac:dyDescent="0.3">
      <c r="A10" s="13" t="s">
        <v>71</v>
      </c>
      <c r="B10" s="13">
        <v>2010</v>
      </c>
      <c r="C10" s="2">
        <v>72</v>
      </c>
      <c r="D10" s="2">
        <v>51</v>
      </c>
      <c r="E10" s="2">
        <v>48</v>
      </c>
      <c r="F10" s="2">
        <f>C10*(E10/100)</f>
        <v>34.56</v>
      </c>
      <c r="H10" s="12" t="s">
        <v>76</v>
      </c>
    </row>
    <row r="11" spans="1:8" ht="15" x14ac:dyDescent="0.3">
      <c r="A11" s="14" t="s">
        <v>72</v>
      </c>
      <c r="B11" s="13">
        <v>2010</v>
      </c>
      <c r="C11" s="2">
        <v>29</v>
      </c>
      <c r="E11" s="2">
        <v>28</v>
      </c>
      <c r="F11" s="2">
        <f t="shared" ref="F11:F24" si="0">C11*(E11/100)</f>
        <v>8.120000000000001</v>
      </c>
      <c r="H11" s="12" t="s">
        <v>76</v>
      </c>
    </row>
    <row r="12" spans="1:8" ht="15.6" x14ac:dyDescent="0.3">
      <c r="A12" s="3" t="s">
        <v>66</v>
      </c>
      <c r="B12" s="3">
        <v>2013</v>
      </c>
      <c r="C12" s="2">
        <v>647</v>
      </c>
      <c r="E12" s="2">
        <v>44</v>
      </c>
      <c r="F12" s="2">
        <f t="shared" si="0"/>
        <v>284.68</v>
      </c>
      <c r="H12" s="12" t="s">
        <v>76</v>
      </c>
    </row>
    <row r="13" spans="1:8" ht="15.6" x14ac:dyDescent="0.3">
      <c r="A13" s="3" t="s">
        <v>67</v>
      </c>
      <c r="B13" s="3">
        <v>2015</v>
      </c>
      <c r="C13" s="2">
        <v>10</v>
      </c>
      <c r="E13" s="2">
        <v>11.9</v>
      </c>
      <c r="F13" s="2">
        <f t="shared" si="0"/>
        <v>1.1900000000000002</v>
      </c>
      <c r="H13" s="12" t="s">
        <v>76</v>
      </c>
    </row>
    <row r="14" spans="1:8" ht="15.6" x14ac:dyDescent="0.3">
      <c r="A14" s="3" t="s">
        <v>73</v>
      </c>
      <c r="B14" s="3">
        <v>2016</v>
      </c>
      <c r="C14" s="2">
        <v>467</v>
      </c>
      <c r="E14" s="2">
        <v>45.6</v>
      </c>
      <c r="F14" s="2">
        <f t="shared" si="0"/>
        <v>212.952</v>
      </c>
      <c r="H14" s="12" t="s">
        <v>76</v>
      </c>
    </row>
    <row r="15" spans="1:8" ht="15.6" x14ac:dyDescent="0.3">
      <c r="A15" s="3" t="s">
        <v>74</v>
      </c>
      <c r="B15" s="3">
        <v>2017</v>
      </c>
      <c r="C15" s="2">
        <v>377</v>
      </c>
      <c r="E15" s="2">
        <v>49</v>
      </c>
      <c r="F15" s="2">
        <f t="shared" si="0"/>
        <v>184.73</v>
      </c>
      <c r="H15" s="12" t="s">
        <v>76</v>
      </c>
    </row>
    <row r="16" spans="1:8" ht="15.6" x14ac:dyDescent="0.3">
      <c r="A16" s="3" t="s">
        <v>69</v>
      </c>
      <c r="B16" s="3">
        <v>2018</v>
      </c>
      <c r="C16" s="2">
        <v>587</v>
      </c>
      <c r="E16" s="2">
        <v>75</v>
      </c>
      <c r="F16" s="2">
        <f t="shared" si="0"/>
        <v>440.25</v>
      </c>
      <c r="H16" s="12" t="s">
        <v>76</v>
      </c>
    </row>
    <row r="17" spans="1:8" ht="15.6" x14ac:dyDescent="0.3">
      <c r="A17" s="13" t="s">
        <v>71</v>
      </c>
      <c r="B17" s="3">
        <v>2010</v>
      </c>
      <c r="C17" s="2">
        <v>43</v>
      </c>
      <c r="D17" s="2">
        <v>23</v>
      </c>
      <c r="E17" s="2">
        <v>43</v>
      </c>
      <c r="F17" s="2">
        <f t="shared" si="0"/>
        <v>18.489999999999998</v>
      </c>
      <c r="H17" s="12" t="s">
        <v>78</v>
      </c>
    </row>
    <row r="18" spans="1:8" ht="15" x14ac:dyDescent="0.3">
      <c r="A18" s="14" t="s">
        <v>72</v>
      </c>
      <c r="B18" s="3">
        <v>2010</v>
      </c>
      <c r="C18" s="2">
        <v>8</v>
      </c>
      <c r="E18" s="2">
        <v>73</v>
      </c>
      <c r="F18" s="2">
        <f t="shared" si="0"/>
        <v>5.84</v>
      </c>
      <c r="H18" s="12" t="s">
        <v>78</v>
      </c>
    </row>
    <row r="19" spans="1:8" ht="15.6" x14ac:dyDescent="0.3">
      <c r="A19" s="3" t="s">
        <v>66</v>
      </c>
      <c r="B19" s="3">
        <v>2013</v>
      </c>
      <c r="C19" s="2">
        <v>329</v>
      </c>
      <c r="F19" s="2">
        <f t="shared" si="0"/>
        <v>0</v>
      </c>
      <c r="H19" s="12" t="s">
        <v>78</v>
      </c>
    </row>
    <row r="20" spans="1:8" ht="15.6" x14ac:dyDescent="0.3">
      <c r="A20" s="13" t="s">
        <v>71</v>
      </c>
      <c r="B20" s="3">
        <v>2010</v>
      </c>
      <c r="C20" s="2">
        <v>27</v>
      </c>
      <c r="D20" s="2">
        <v>19</v>
      </c>
      <c r="E20" s="2">
        <v>39</v>
      </c>
      <c r="F20" s="2">
        <f t="shared" si="0"/>
        <v>10.530000000000001</v>
      </c>
      <c r="H20" s="12" t="s">
        <v>77</v>
      </c>
    </row>
    <row r="21" spans="1:8" ht="15" x14ac:dyDescent="0.3">
      <c r="A21" s="14" t="s">
        <v>72</v>
      </c>
      <c r="B21" s="3">
        <v>2010</v>
      </c>
      <c r="C21" s="2">
        <v>20</v>
      </c>
      <c r="E21" s="2">
        <v>67</v>
      </c>
      <c r="F21" s="2">
        <f t="shared" si="0"/>
        <v>13.4</v>
      </c>
      <c r="H21" s="12" t="s">
        <v>77</v>
      </c>
    </row>
    <row r="22" spans="1:8" ht="15.6" x14ac:dyDescent="0.3">
      <c r="A22" s="3" t="s">
        <v>73</v>
      </c>
      <c r="B22" s="3">
        <v>2016</v>
      </c>
      <c r="C22" s="2">
        <v>98</v>
      </c>
      <c r="E22" s="2">
        <v>23</v>
      </c>
      <c r="F22" s="2">
        <f t="shared" si="0"/>
        <v>22.540000000000003</v>
      </c>
      <c r="H22" s="12" t="s">
        <v>77</v>
      </c>
    </row>
    <row r="23" spans="1:8" ht="15.6" x14ac:dyDescent="0.3">
      <c r="A23" s="3" t="s">
        <v>74</v>
      </c>
      <c r="B23" s="3">
        <v>2017</v>
      </c>
      <c r="C23" s="2">
        <v>246</v>
      </c>
      <c r="E23" s="2">
        <v>54</v>
      </c>
      <c r="F23" s="2">
        <f t="shared" si="0"/>
        <v>132.84</v>
      </c>
      <c r="H23" s="12" t="s">
        <v>77</v>
      </c>
    </row>
    <row r="24" spans="1:8" ht="15.6" x14ac:dyDescent="0.3">
      <c r="A24" s="3" t="s">
        <v>69</v>
      </c>
      <c r="B24" s="3">
        <v>2018</v>
      </c>
      <c r="C24" s="2">
        <v>66</v>
      </c>
      <c r="E24" s="2">
        <v>72</v>
      </c>
      <c r="F24" s="2">
        <f t="shared" si="0"/>
        <v>47.519999999999996</v>
      </c>
      <c r="H24" s="12" t="s">
        <v>77</v>
      </c>
    </row>
    <row r="25" spans="1:8" ht="15.6" x14ac:dyDescent="0.3">
      <c r="A25" s="13" t="s">
        <v>71</v>
      </c>
      <c r="B25" s="3">
        <v>2010</v>
      </c>
      <c r="C25" s="2">
        <v>72</v>
      </c>
      <c r="H25" s="12" t="s">
        <v>76</v>
      </c>
    </row>
    <row r="26" spans="1:8" ht="15.6" x14ac:dyDescent="0.3">
      <c r="A26" s="3" t="s">
        <v>66</v>
      </c>
      <c r="B26" s="3">
        <v>2013</v>
      </c>
      <c r="C26" s="2">
        <v>647</v>
      </c>
      <c r="H26" s="12" t="s">
        <v>76</v>
      </c>
    </row>
    <row r="27" spans="1:8" ht="15.6" x14ac:dyDescent="0.3">
      <c r="A27" s="3" t="s">
        <v>69</v>
      </c>
      <c r="B27" s="3">
        <v>2018</v>
      </c>
      <c r="C27" s="2">
        <v>587</v>
      </c>
      <c r="H27" s="12" t="s">
        <v>76</v>
      </c>
    </row>
    <row r="28" spans="1:8" ht="15.6" x14ac:dyDescent="0.3">
      <c r="A28" s="13" t="s">
        <v>71</v>
      </c>
      <c r="B28" s="3">
        <v>2010</v>
      </c>
      <c r="C28" s="2">
        <v>43</v>
      </c>
      <c r="H28" s="12" t="s">
        <v>78</v>
      </c>
    </row>
    <row r="29" spans="1:8" ht="15.6" x14ac:dyDescent="0.3">
      <c r="A29" s="3" t="s">
        <v>66</v>
      </c>
      <c r="B29" s="3">
        <v>2013</v>
      </c>
      <c r="C29" s="2">
        <v>329</v>
      </c>
      <c r="H29" s="12" t="s">
        <v>78</v>
      </c>
    </row>
  </sheetData>
  <autoFilter ref="A1:H29" xr:uid="{F42ADCEB-3B76-4C42-807B-060FA7B069D7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A114-DF8D-4C5A-A8F6-80D1162347CB}">
  <dimension ref="A2:M9"/>
  <sheetViews>
    <sheetView workbookViewId="0">
      <selection activeCell="G23" sqref="G23"/>
    </sheetView>
    <sheetView workbookViewId="1"/>
    <sheetView workbookViewId="2"/>
  </sheetViews>
  <sheetFormatPr defaultRowHeight="14.4" x14ac:dyDescent="0.3"/>
  <cols>
    <col min="1" max="1" width="22.109375" bestFit="1" customWidth="1"/>
    <col min="3" max="3" width="11.6640625" bestFit="1" customWidth="1"/>
    <col min="4" max="5" width="11.6640625" customWidth="1"/>
    <col min="10" max="10" width="11" bestFit="1" customWidth="1"/>
    <col min="11" max="11" width="15.109375" bestFit="1" customWidth="1"/>
  </cols>
  <sheetData>
    <row r="2" spans="1:13" x14ac:dyDescent="0.3">
      <c r="A2" t="s">
        <v>0</v>
      </c>
      <c r="B2" t="s">
        <v>58</v>
      </c>
      <c r="C2" t="s">
        <v>59</v>
      </c>
      <c r="D2" t="s">
        <v>80</v>
      </c>
      <c r="E2" t="s">
        <v>81</v>
      </c>
      <c r="F2" t="s">
        <v>60</v>
      </c>
      <c r="G2" t="s">
        <v>61</v>
      </c>
      <c r="H2" t="s">
        <v>82</v>
      </c>
      <c r="I2" t="s">
        <v>83</v>
      </c>
      <c r="J2" t="s">
        <v>62</v>
      </c>
      <c r="K2" t="s">
        <v>63</v>
      </c>
      <c r="L2" t="s">
        <v>84</v>
      </c>
      <c r="M2" t="s">
        <v>85</v>
      </c>
    </row>
    <row r="3" spans="1:13" x14ac:dyDescent="0.3">
      <c r="A3" t="s">
        <v>49</v>
      </c>
      <c r="B3">
        <v>72</v>
      </c>
      <c r="C3">
        <v>48</v>
      </c>
      <c r="D3" s="12">
        <f>B3*C3/100</f>
        <v>34.56</v>
      </c>
      <c r="E3" s="12">
        <f>B3-D3</f>
        <v>37.44</v>
      </c>
      <c r="F3">
        <v>27</v>
      </c>
      <c r="G3">
        <v>39</v>
      </c>
      <c r="H3" s="12">
        <f>F3*G3/100</f>
        <v>10.53</v>
      </c>
      <c r="I3" s="12">
        <f>F3-H3</f>
        <v>16.47</v>
      </c>
      <c r="J3">
        <v>43</v>
      </c>
      <c r="K3">
        <v>43</v>
      </c>
      <c r="L3" s="12">
        <f>J3*K3/100</f>
        <v>18.489999999999998</v>
      </c>
      <c r="M3" s="12">
        <f>J3-L3</f>
        <v>24.51</v>
      </c>
    </row>
    <row r="4" spans="1:13" x14ac:dyDescent="0.3">
      <c r="A4" t="s">
        <v>50</v>
      </c>
      <c r="B4">
        <v>29</v>
      </c>
      <c r="C4">
        <v>28</v>
      </c>
      <c r="D4" s="12">
        <f t="shared" ref="D4:D9" si="0">B4*C4/100</f>
        <v>8.1199999999999992</v>
      </c>
      <c r="E4" s="12">
        <f t="shared" ref="E4:E9" si="1">B4-D4</f>
        <v>20.880000000000003</v>
      </c>
      <c r="F4">
        <v>20</v>
      </c>
      <c r="G4">
        <v>67</v>
      </c>
      <c r="J4">
        <v>8</v>
      </c>
      <c r="K4">
        <v>73</v>
      </c>
    </row>
    <row r="5" spans="1:13" x14ac:dyDescent="0.3">
      <c r="A5" t="s">
        <v>51</v>
      </c>
      <c r="B5">
        <v>647</v>
      </c>
      <c r="C5">
        <v>44</v>
      </c>
      <c r="D5" s="12">
        <f t="shared" si="0"/>
        <v>284.68</v>
      </c>
      <c r="E5" s="12">
        <f t="shared" si="1"/>
        <v>362.32</v>
      </c>
    </row>
    <row r="6" spans="1:13" x14ac:dyDescent="0.3">
      <c r="A6" t="s">
        <v>52</v>
      </c>
      <c r="B6">
        <v>10</v>
      </c>
      <c r="C6">
        <v>11.9</v>
      </c>
      <c r="D6" s="12">
        <f t="shared" si="0"/>
        <v>1.19</v>
      </c>
      <c r="E6" s="12">
        <f t="shared" si="1"/>
        <v>8.81</v>
      </c>
    </row>
    <row r="7" spans="1:13" x14ac:dyDescent="0.3">
      <c r="A7" t="s">
        <v>53</v>
      </c>
      <c r="B7">
        <v>467</v>
      </c>
      <c r="C7">
        <v>45.6</v>
      </c>
      <c r="D7" s="12">
        <f t="shared" si="0"/>
        <v>212.952</v>
      </c>
      <c r="E7" s="12">
        <f t="shared" si="1"/>
        <v>254.048</v>
      </c>
      <c r="F7">
        <v>98</v>
      </c>
      <c r="G7">
        <v>23</v>
      </c>
    </row>
    <row r="8" spans="1:13" x14ac:dyDescent="0.3">
      <c r="A8" t="s">
        <v>54</v>
      </c>
      <c r="B8">
        <v>377</v>
      </c>
      <c r="C8">
        <v>49</v>
      </c>
      <c r="D8" s="12">
        <f t="shared" si="0"/>
        <v>184.73</v>
      </c>
      <c r="E8" s="12">
        <f t="shared" si="1"/>
        <v>192.27</v>
      </c>
      <c r="F8">
        <v>246</v>
      </c>
      <c r="G8">
        <v>54</v>
      </c>
    </row>
    <row r="9" spans="1:13" x14ac:dyDescent="0.3">
      <c r="A9" t="s">
        <v>55</v>
      </c>
      <c r="B9">
        <v>587</v>
      </c>
      <c r="C9">
        <v>75</v>
      </c>
      <c r="D9" s="12">
        <f t="shared" si="0"/>
        <v>440.25</v>
      </c>
      <c r="E9" s="12">
        <f t="shared" si="1"/>
        <v>146.75</v>
      </c>
      <c r="F9">
        <v>66</v>
      </c>
      <c r="G9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CAFB-175B-4A6C-A7FC-9DE606B381EE}">
  <sheetPr filterMode="1"/>
  <dimension ref="A1:J20"/>
  <sheetViews>
    <sheetView tabSelected="1" workbookViewId="0">
      <selection activeCell="C2" sqref="C2"/>
    </sheetView>
    <sheetView zoomScaleNormal="100" workbookViewId="1">
      <pane ySplit="1" topLeftCell="A2" activePane="bottomLeft" state="frozen"/>
      <selection pane="bottomLeft"/>
    </sheetView>
    <sheetView workbookViewId="2"/>
  </sheetViews>
  <sheetFormatPr defaultRowHeight="14.4" x14ac:dyDescent="0.3"/>
  <cols>
    <col min="1" max="1" width="22.109375" bestFit="1" customWidth="1"/>
    <col min="8" max="8" width="9.77734375" bestFit="1" customWidth="1"/>
    <col min="9" max="9" width="11.109375" bestFit="1" customWidth="1"/>
  </cols>
  <sheetData>
    <row r="1" spans="1:9" x14ac:dyDescent="0.3">
      <c r="A1" t="s">
        <v>0</v>
      </c>
      <c r="B1" t="s">
        <v>134</v>
      </c>
      <c r="C1" t="s">
        <v>133</v>
      </c>
      <c r="D1" t="s">
        <v>56</v>
      </c>
      <c r="E1" t="s">
        <v>132</v>
      </c>
      <c r="F1" t="s">
        <v>135</v>
      </c>
      <c r="G1" t="s">
        <v>136</v>
      </c>
      <c r="H1" t="s">
        <v>39</v>
      </c>
      <c r="I1" t="s">
        <v>79</v>
      </c>
    </row>
    <row r="2" spans="1:9" hidden="1" x14ac:dyDescent="0.3">
      <c r="A2" t="s">
        <v>122</v>
      </c>
      <c r="B2">
        <v>72</v>
      </c>
      <c r="C2">
        <v>42</v>
      </c>
      <c r="D2">
        <v>48</v>
      </c>
      <c r="E2">
        <f>ROUND(B2*D2/100,0)</f>
        <v>35</v>
      </c>
      <c r="F2">
        <f>B2-E2</f>
        <v>37</v>
      </c>
      <c r="G2">
        <f>B2-C2</f>
        <v>30</v>
      </c>
      <c r="H2">
        <v>51</v>
      </c>
      <c r="I2" t="s">
        <v>76</v>
      </c>
    </row>
    <row r="3" spans="1:9" hidden="1" x14ac:dyDescent="0.3">
      <c r="A3" t="s">
        <v>72</v>
      </c>
      <c r="B3">
        <v>29</v>
      </c>
      <c r="D3">
        <v>28</v>
      </c>
      <c r="E3">
        <f t="shared" ref="E3:E17" si="0">ROUND(B3*D3/100,0)</f>
        <v>8</v>
      </c>
      <c r="F3">
        <f t="shared" ref="F3:F20" si="1">B3-E3</f>
        <v>21</v>
      </c>
      <c r="I3" t="s">
        <v>76</v>
      </c>
    </row>
    <row r="4" spans="1:9" x14ac:dyDescent="0.3">
      <c r="A4" t="s">
        <v>123</v>
      </c>
      <c r="B4">
        <v>647</v>
      </c>
      <c r="D4">
        <v>44</v>
      </c>
      <c r="E4">
        <f t="shared" si="0"/>
        <v>285</v>
      </c>
      <c r="F4">
        <f t="shared" si="1"/>
        <v>362</v>
      </c>
      <c r="H4">
        <v>373</v>
      </c>
      <c r="I4" t="s">
        <v>76</v>
      </c>
    </row>
    <row r="5" spans="1:9" hidden="1" x14ac:dyDescent="0.3">
      <c r="A5" t="s">
        <v>124</v>
      </c>
      <c r="B5">
        <v>27</v>
      </c>
      <c r="D5">
        <v>11.9</v>
      </c>
      <c r="E5">
        <f t="shared" si="0"/>
        <v>3</v>
      </c>
      <c r="F5">
        <f t="shared" si="1"/>
        <v>24</v>
      </c>
      <c r="H5">
        <v>23</v>
      </c>
      <c r="I5" t="s">
        <v>76</v>
      </c>
    </row>
    <row r="6" spans="1:9" hidden="1" x14ac:dyDescent="0.3">
      <c r="A6" t="s">
        <v>125</v>
      </c>
      <c r="B6">
        <v>467</v>
      </c>
      <c r="D6">
        <v>45.6</v>
      </c>
      <c r="E6">
        <f t="shared" si="0"/>
        <v>213</v>
      </c>
      <c r="F6">
        <f t="shared" si="1"/>
        <v>254</v>
      </c>
      <c r="I6" t="s">
        <v>76</v>
      </c>
    </row>
    <row r="7" spans="1:9" hidden="1" x14ac:dyDescent="0.3">
      <c r="A7" t="s">
        <v>126</v>
      </c>
      <c r="B7">
        <v>377</v>
      </c>
      <c r="D7">
        <v>49</v>
      </c>
      <c r="E7">
        <f t="shared" si="0"/>
        <v>185</v>
      </c>
      <c r="F7">
        <f t="shared" si="1"/>
        <v>192</v>
      </c>
      <c r="I7" t="s">
        <v>76</v>
      </c>
    </row>
    <row r="8" spans="1:9" hidden="1" x14ac:dyDescent="0.3">
      <c r="A8" t="s">
        <v>127</v>
      </c>
      <c r="B8">
        <v>587</v>
      </c>
      <c r="D8">
        <v>75</v>
      </c>
      <c r="E8">
        <f t="shared" si="0"/>
        <v>440</v>
      </c>
      <c r="F8">
        <f t="shared" si="1"/>
        <v>147</v>
      </c>
      <c r="H8">
        <v>306</v>
      </c>
      <c r="I8" t="s">
        <v>76</v>
      </c>
    </row>
    <row r="9" spans="1:9" hidden="1" x14ac:dyDescent="0.3">
      <c r="A9" t="s">
        <v>122</v>
      </c>
      <c r="B9">
        <v>27</v>
      </c>
      <c r="C9">
        <v>21</v>
      </c>
      <c r="D9">
        <v>39</v>
      </c>
      <c r="E9">
        <f t="shared" si="0"/>
        <v>11</v>
      </c>
      <c r="F9">
        <f t="shared" si="1"/>
        <v>16</v>
      </c>
      <c r="G9">
        <f t="shared" ref="G3:G20" si="2">B9-C9</f>
        <v>6</v>
      </c>
      <c r="H9">
        <v>19</v>
      </c>
      <c r="I9" t="s">
        <v>77</v>
      </c>
    </row>
    <row r="10" spans="1:9" hidden="1" x14ac:dyDescent="0.3">
      <c r="A10" t="s">
        <v>128</v>
      </c>
      <c r="B10">
        <v>20</v>
      </c>
      <c r="D10">
        <v>67</v>
      </c>
      <c r="E10">
        <f t="shared" si="0"/>
        <v>13</v>
      </c>
      <c r="F10">
        <f t="shared" si="1"/>
        <v>7</v>
      </c>
      <c r="I10" t="s">
        <v>77</v>
      </c>
    </row>
    <row r="11" spans="1:9" hidden="1" x14ac:dyDescent="0.3">
      <c r="A11" t="s">
        <v>125</v>
      </c>
      <c r="B11">
        <v>98</v>
      </c>
      <c r="D11">
        <v>23</v>
      </c>
      <c r="E11">
        <f t="shared" si="0"/>
        <v>23</v>
      </c>
      <c r="F11">
        <f t="shared" si="1"/>
        <v>75</v>
      </c>
      <c r="I11" t="s">
        <v>77</v>
      </c>
    </row>
    <row r="12" spans="1:9" hidden="1" x14ac:dyDescent="0.3">
      <c r="A12" t="s">
        <v>126</v>
      </c>
      <c r="B12">
        <v>246</v>
      </c>
      <c r="D12">
        <v>54</v>
      </c>
      <c r="E12">
        <f t="shared" si="0"/>
        <v>133</v>
      </c>
      <c r="F12">
        <f t="shared" si="1"/>
        <v>113</v>
      </c>
      <c r="I12" t="s">
        <v>77</v>
      </c>
    </row>
    <row r="13" spans="1:9" x14ac:dyDescent="0.3">
      <c r="A13" t="s">
        <v>123</v>
      </c>
      <c r="B13">
        <v>28</v>
      </c>
      <c r="H13">
        <v>12</v>
      </c>
      <c r="I13" t="s">
        <v>77</v>
      </c>
    </row>
    <row r="14" spans="1:9" hidden="1" x14ac:dyDescent="0.3">
      <c r="A14" t="s">
        <v>124</v>
      </c>
      <c r="B14">
        <v>9</v>
      </c>
      <c r="H14">
        <v>9</v>
      </c>
      <c r="I14" t="s">
        <v>77</v>
      </c>
    </row>
    <row r="15" spans="1:9" hidden="1" x14ac:dyDescent="0.3">
      <c r="A15" t="s">
        <v>127</v>
      </c>
      <c r="B15">
        <v>66</v>
      </c>
      <c r="D15">
        <v>72</v>
      </c>
      <c r="E15">
        <f t="shared" si="0"/>
        <v>48</v>
      </c>
      <c r="F15">
        <f t="shared" si="1"/>
        <v>18</v>
      </c>
      <c r="H15">
        <v>36</v>
      </c>
      <c r="I15" t="s">
        <v>77</v>
      </c>
    </row>
    <row r="16" spans="1:9" hidden="1" x14ac:dyDescent="0.3">
      <c r="A16" t="s">
        <v>122</v>
      </c>
      <c r="B16">
        <v>43</v>
      </c>
      <c r="C16">
        <v>28</v>
      </c>
      <c r="D16">
        <v>55</v>
      </c>
      <c r="E16">
        <f t="shared" si="0"/>
        <v>24</v>
      </c>
      <c r="F16">
        <f t="shared" si="1"/>
        <v>19</v>
      </c>
      <c r="G16">
        <f t="shared" si="2"/>
        <v>15</v>
      </c>
      <c r="H16">
        <v>23</v>
      </c>
      <c r="I16" t="s">
        <v>78</v>
      </c>
    </row>
    <row r="17" spans="1:10" hidden="1" x14ac:dyDescent="0.3">
      <c r="A17" t="s">
        <v>128</v>
      </c>
      <c r="B17">
        <v>8</v>
      </c>
      <c r="D17">
        <v>73</v>
      </c>
      <c r="E17">
        <f t="shared" si="0"/>
        <v>6</v>
      </c>
      <c r="F17">
        <f t="shared" si="1"/>
        <v>2</v>
      </c>
      <c r="I17" t="s">
        <v>78</v>
      </c>
    </row>
    <row r="18" spans="1:10" x14ac:dyDescent="0.3">
      <c r="A18" t="s">
        <v>123</v>
      </c>
      <c r="B18">
        <v>329</v>
      </c>
      <c r="H18">
        <v>171</v>
      </c>
      <c r="I18" t="s">
        <v>78</v>
      </c>
    </row>
    <row r="19" spans="1:10" hidden="1" x14ac:dyDescent="0.3">
      <c r="A19" t="s">
        <v>131</v>
      </c>
      <c r="B19">
        <v>12</v>
      </c>
      <c r="C19">
        <v>10</v>
      </c>
      <c r="F19">
        <f t="shared" si="1"/>
        <v>12</v>
      </c>
      <c r="G19">
        <f t="shared" si="2"/>
        <v>2</v>
      </c>
      <c r="H19">
        <v>7</v>
      </c>
      <c r="I19" t="s">
        <v>77</v>
      </c>
      <c r="J19" t="s">
        <v>130</v>
      </c>
    </row>
    <row r="20" spans="1:10" hidden="1" x14ac:dyDescent="0.3">
      <c r="A20" t="s">
        <v>131</v>
      </c>
      <c r="B20">
        <v>13</v>
      </c>
      <c r="C20">
        <v>11</v>
      </c>
      <c r="F20">
        <f t="shared" si="1"/>
        <v>13</v>
      </c>
      <c r="G20">
        <f t="shared" si="2"/>
        <v>2</v>
      </c>
      <c r="H20">
        <v>8</v>
      </c>
      <c r="I20" t="s">
        <v>76</v>
      </c>
      <c r="J20" t="s">
        <v>129</v>
      </c>
    </row>
  </sheetData>
  <autoFilter ref="A1:A20" xr:uid="{FE45CAFB-175B-4A6C-A7FC-9DE606B381EE}">
    <filterColumn colId="0">
      <filters>
        <filter val="Mayo et al.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095-191E-4CDA-8457-CB5B388C1E6F}">
  <dimension ref="A1:M7"/>
  <sheetViews>
    <sheetView workbookViewId="0"/>
    <sheetView tabSelected="1" workbookViewId="1"/>
    <sheetView tabSelected="1" workbookViewId="2">
      <selection activeCell="B1" sqref="B1:M1048576"/>
    </sheetView>
  </sheetViews>
  <sheetFormatPr defaultRowHeight="14.4" x14ac:dyDescent="0.3"/>
  <cols>
    <col min="1" max="1" width="17" bestFit="1" customWidth="1"/>
    <col min="2" max="13" width="8.88671875" style="2"/>
  </cols>
  <sheetData>
    <row r="1" spans="1:13" x14ac:dyDescent="0.3">
      <c r="A1" t="s">
        <v>0</v>
      </c>
      <c r="B1" s="2" t="s">
        <v>139</v>
      </c>
      <c r="C1" s="2" t="s">
        <v>137</v>
      </c>
      <c r="D1" s="2" t="s">
        <v>144</v>
      </c>
      <c r="E1" s="2" t="s">
        <v>138</v>
      </c>
      <c r="F1" s="2" t="s">
        <v>140</v>
      </c>
      <c r="G1" s="2" t="s">
        <v>141</v>
      </c>
      <c r="H1" s="2" t="s">
        <v>145</v>
      </c>
      <c r="I1" s="2" t="s">
        <v>146</v>
      </c>
      <c r="J1" s="2" t="s">
        <v>142</v>
      </c>
      <c r="K1" s="2" t="s">
        <v>143</v>
      </c>
      <c r="L1" s="2" t="s">
        <v>147</v>
      </c>
      <c r="M1" s="2" t="s">
        <v>148</v>
      </c>
    </row>
    <row r="2" spans="1:13" x14ac:dyDescent="0.3">
      <c r="A2" t="s">
        <v>122</v>
      </c>
      <c r="B2" s="2">
        <v>42</v>
      </c>
      <c r="C2" s="2">
        <v>35</v>
      </c>
      <c r="D2" s="2">
        <v>30</v>
      </c>
      <c r="E2" s="2">
        <v>37</v>
      </c>
      <c r="F2" s="2">
        <v>21</v>
      </c>
      <c r="G2" s="2">
        <v>11</v>
      </c>
      <c r="H2" s="2">
        <v>6</v>
      </c>
      <c r="I2" s="2">
        <v>16</v>
      </c>
      <c r="J2" s="2">
        <v>28</v>
      </c>
      <c r="K2" s="2">
        <v>24</v>
      </c>
      <c r="L2" s="2">
        <v>15</v>
      </c>
      <c r="M2" s="2">
        <v>19</v>
      </c>
    </row>
    <row r="3" spans="1:13" x14ac:dyDescent="0.3">
      <c r="A3" t="s">
        <v>72</v>
      </c>
      <c r="C3" s="2">
        <v>28</v>
      </c>
      <c r="E3" s="2">
        <v>21</v>
      </c>
      <c r="G3" s="2">
        <v>13</v>
      </c>
      <c r="I3" s="2">
        <v>7</v>
      </c>
      <c r="K3" s="2">
        <v>6</v>
      </c>
      <c r="M3" s="2">
        <v>2</v>
      </c>
    </row>
    <row r="4" spans="1:13" x14ac:dyDescent="0.3">
      <c r="A4" t="s">
        <v>125</v>
      </c>
      <c r="C4" s="2">
        <v>213</v>
      </c>
      <c r="E4" s="2">
        <v>254</v>
      </c>
      <c r="G4" s="2">
        <v>23</v>
      </c>
      <c r="I4" s="2">
        <v>75</v>
      </c>
    </row>
    <row r="5" spans="1:13" x14ac:dyDescent="0.3">
      <c r="A5" t="s">
        <v>126</v>
      </c>
      <c r="C5" s="2">
        <v>185</v>
      </c>
      <c r="E5" s="2">
        <v>192</v>
      </c>
      <c r="G5" s="2">
        <v>133</v>
      </c>
      <c r="I5" s="2">
        <v>113</v>
      </c>
    </row>
    <row r="6" spans="1:13" x14ac:dyDescent="0.3">
      <c r="A6" t="s">
        <v>127</v>
      </c>
      <c r="C6" s="2">
        <v>440</v>
      </c>
      <c r="E6" s="2">
        <v>147</v>
      </c>
      <c r="G6" s="2">
        <v>48</v>
      </c>
      <c r="I6" s="2">
        <v>18</v>
      </c>
    </row>
    <row r="7" spans="1:13" x14ac:dyDescent="0.3">
      <c r="A7" t="s">
        <v>131</v>
      </c>
      <c r="B7" s="2">
        <v>11</v>
      </c>
      <c r="D7" s="2">
        <v>2</v>
      </c>
      <c r="F7" s="2">
        <v>10</v>
      </c>
      <c r="H7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8A93-0491-4692-B139-B200322FE282}">
  <dimension ref="A1:D1"/>
  <sheetViews>
    <sheetView workbookViewId="0"/>
    <sheetView workbookViewId="1">
      <selection sqref="A1:D1"/>
    </sheetView>
    <sheetView workbookViewId="2"/>
  </sheetViews>
  <sheetFormatPr defaultRowHeight="14.4" x14ac:dyDescent="0.3"/>
  <sheetData>
    <row r="1" spans="1:4" x14ac:dyDescent="0.3">
      <c r="A1" t="s">
        <v>0</v>
      </c>
      <c r="B1" t="s">
        <v>38</v>
      </c>
      <c r="C1" t="s">
        <v>56</v>
      </c>
      <c r="D1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BAC0-01C1-46F4-9D82-4E32B37D5325}">
  <sheetPr filterMode="1"/>
  <dimension ref="A1:U33"/>
  <sheetViews>
    <sheetView zoomScale="70" zoomScaleNormal="70" workbookViewId="0">
      <selection activeCell="M3" sqref="M3"/>
    </sheetView>
    <sheetView workbookViewId="1">
      <selection activeCell="D33" sqref="D33"/>
    </sheetView>
    <sheetView workbookViewId="2"/>
  </sheetViews>
  <sheetFormatPr defaultRowHeight="14.4" x14ac:dyDescent="0.3"/>
  <cols>
    <col min="1" max="1" width="28.33203125" bestFit="1" customWidth="1"/>
    <col min="2" max="2" width="5.33203125" bestFit="1" customWidth="1"/>
    <col min="3" max="3" width="5.6640625" style="8" customWidth="1"/>
    <col min="4" max="4" width="9.109375" style="8" customWidth="1"/>
    <col min="5" max="5" width="11" style="8" customWidth="1"/>
    <col min="6" max="6" width="10" style="8" customWidth="1"/>
    <col min="7" max="7" width="10.5546875" style="8" customWidth="1"/>
    <col min="8" max="8" width="15.6640625" style="8" customWidth="1"/>
    <col min="9" max="9" width="15.109375" style="8" customWidth="1"/>
    <col min="10" max="10" width="17" style="8" customWidth="1"/>
    <col min="11" max="11" width="10.5546875" style="8" customWidth="1"/>
    <col min="12" max="14" width="10.5546875" style="17" customWidth="1"/>
    <col min="15" max="15" width="7" style="8" customWidth="1"/>
    <col min="16" max="17" width="9.109375" style="8" customWidth="1"/>
    <col min="18" max="18" width="15.88671875" style="11" bestFit="1" customWidth="1"/>
    <col min="19" max="19" width="21.5546875" style="11" bestFit="1" customWidth="1"/>
    <col min="20" max="20" width="21" bestFit="1" customWidth="1"/>
    <col min="21" max="21" width="20" bestFit="1" customWidth="1"/>
  </cols>
  <sheetData>
    <row r="1" spans="1:21" x14ac:dyDescent="0.3">
      <c r="A1" s="4" t="s">
        <v>75</v>
      </c>
      <c r="B1" s="4" t="s">
        <v>121</v>
      </c>
      <c r="C1" s="2" t="s">
        <v>38</v>
      </c>
      <c r="D1" s="2" t="s">
        <v>1</v>
      </c>
      <c r="E1" s="2" t="s">
        <v>2</v>
      </c>
      <c r="F1" s="2" t="s">
        <v>3</v>
      </c>
      <c r="G1" s="2" t="s">
        <v>39</v>
      </c>
      <c r="H1" s="2" t="s">
        <v>4</v>
      </c>
      <c r="I1" s="2" t="s">
        <v>5</v>
      </c>
      <c r="J1" s="2" t="s">
        <v>6</v>
      </c>
      <c r="K1" s="2" t="s">
        <v>91</v>
      </c>
      <c r="L1" s="16" t="s">
        <v>86</v>
      </c>
      <c r="M1" s="16" t="s">
        <v>87</v>
      </c>
      <c r="N1" s="16" t="s">
        <v>56</v>
      </c>
      <c r="O1" s="2" t="s">
        <v>40</v>
      </c>
      <c r="P1" s="2" t="s">
        <v>41</v>
      </c>
      <c r="Q1" s="2"/>
      <c r="R1" s="9" t="s">
        <v>42</v>
      </c>
      <c r="S1" s="9" t="s">
        <v>43</v>
      </c>
      <c r="T1" s="2" t="s">
        <v>44</v>
      </c>
      <c r="U1" s="2" t="s">
        <v>45</v>
      </c>
    </row>
    <row r="2" spans="1:21" x14ac:dyDescent="0.3">
      <c r="A2" s="4" t="s">
        <v>92</v>
      </c>
      <c r="B2" s="4">
        <v>2008</v>
      </c>
      <c r="C2" s="8">
        <v>35</v>
      </c>
      <c r="D2" s="6">
        <v>1</v>
      </c>
      <c r="E2" s="6">
        <v>0.6</v>
      </c>
      <c r="F2" s="6">
        <v>0.31</v>
      </c>
      <c r="G2" s="8">
        <v>20</v>
      </c>
      <c r="H2" s="2" t="s">
        <v>7</v>
      </c>
      <c r="I2" s="2">
        <v>3</v>
      </c>
      <c r="J2" s="2" t="s">
        <v>8</v>
      </c>
      <c r="K2" s="8">
        <f>G2/C2*100</f>
        <v>57.142857142857139</v>
      </c>
      <c r="L2" s="17">
        <f>ROUND(C2*D2,0)</f>
        <v>35</v>
      </c>
      <c r="M2" s="17">
        <f>ROUND(C2*E2,0)</f>
        <v>21</v>
      </c>
      <c r="N2" s="17">
        <f>ROUND(C2*F2,0)</f>
        <v>11</v>
      </c>
      <c r="O2" s="8">
        <v>3</v>
      </c>
      <c r="P2" s="8">
        <v>5</v>
      </c>
      <c r="R2" s="10">
        <v>44</v>
      </c>
      <c r="S2" s="10">
        <v>44</v>
      </c>
      <c r="U2" t="s">
        <v>47</v>
      </c>
    </row>
    <row r="3" spans="1:21" x14ac:dyDescent="0.3">
      <c r="A3" s="4" t="s">
        <v>93</v>
      </c>
      <c r="B3" s="4">
        <v>2010</v>
      </c>
      <c r="C3" s="8">
        <v>72</v>
      </c>
      <c r="D3" s="2" t="s">
        <v>88</v>
      </c>
      <c r="E3" s="6">
        <v>0.57999999999999996</v>
      </c>
      <c r="F3" s="6">
        <v>0.48</v>
      </c>
      <c r="G3" s="8">
        <v>19</v>
      </c>
      <c r="H3" s="2" t="s">
        <v>10</v>
      </c>
      <c r="I3" s="2">
        <v>1</v>
      </c>
      <c r="J3" s="2">
        <v>19</v>
      </c>
      <c r="K3" s="8">
        <f>G3/C3*100</f>
        <v>26.388888888888889</v>
      </c>
      <c r="M3" s="17">
        <f>ROUND(C3*E3,0)</f>
        <v>42</v>
      </c>
      <c r="N3" s="17">
        <f>ROUND(C3*F3,0)</f>
        <v>35</v>
      </c>
      <c r="O3" s="8">
        <v>1</v>
      </c>
      <c r="P3" s="8">
        <v>8</v>
      </c>
      <c r="R3" s="10">
        <v>64</v>
      </c>
      <c r="S3" s="10">
        <v>64</v>
      </c>
      <c r="T3" s="8">
        <v>11</v>
      </c>
      <c r="U3" t="s">
        <v>48</v>
      </c>
    </row>
    <row r="4" spans="1:21" hidden="1" x14ac:dyDescent="0.3">
      <c r="A4" s="5" t="s">
        <v>94</v>
      </c>
      <c r="B4" s="5">
        <v>2010</v>
      </c>
      <c r="C4" s="8">
        <v>57</v>
      </c>
      <c r="D4" s="2" t="s">
        <v>88</v>
      </c>
      <c r="E4" s="2" t="s">
        <v>88</v>
      </c>
      <c r="F4" s="6">
        <v>0.38</v>
      </c>
      <c r="G4" s="2">
        <v>42</v>
      </c>
      <c r="H4" s="2" t="s">
        <v>11</v>
      </c>
      <c r="I4" s="2" t="s">
        <v>9</v>
      </c>
      <c r="J4" s="2">
        <v>42</v>
      </c>
      <c r="K4" s="8">
        <f>G4/C4*100</f>
        <v>73.68421052631578</v>
      </c>
      <c r="N4" s="17">
        <f>ROUND(C4*F4,0)</f>
        <v>22</v>
      </c>
      <c r="P4" s="2">
        <v>6</v>
      </c>
      <c r="Q4" s="2"/>
      <c r="R4" s="10">
        <v>47</v>
      </c>
      <c r="S4" s="9">
        <v>47</v>
      </c>
      <c r="T4" s="8">
        <v>15</v>
      </c>
      <c r="U4" t="s">
        <v>48</v>
      </c>
    </row>
    <row r="5" spans="1:21" x14ac:dyDescent="0.3">
      <c r="A5" s="4" t="s">
        <v>95</v>
      </c>
      <c r="B5" s="4">
        <v>2011</v>
      </c>
      <c r="C5" s="8">
        <v>22</v>
      </c>
      <c r="D5" s="7">
        <v>0.74199999999999999</v>
      </c>
      <c r="E5" s="7">
        <v>0.41099999999999998</v>
      </c>
      <c r="F5" s="2" t="s">
        <v>88</v>
      </c>
      <c r="G5" s="8">
        <v>6</v>
      </c>
      <c r="H5" s="2" t="s">
        <v>12</v>
      </c>
      <c r="I5" s="2" t="s">
        <v>13</v>
      </c>
      <c r="J5" s="2">
        <v>6</v>
      </c>
      <c r="K5" s="8">
        <f>G5/C5*100</f>
        <v>27.27272727272727</v>
      </c>
      <c r="L5" s="17">
        <f>ROUND(C5*D5,0)</f>
        <v>16</v>
      </c>
      <c r="M5" s="17">
        <f>ROUND(C5*E5,0)</f>
        <v>9</v>
      </c>
      <c r="P5" s="8">
        <v>6</v>
      </c>
      <c r="R5" s="10">
        <v>35.5</v>
      </c>
      <c r="S5" s="10">
        <v>35.5</v>
      </c>
      <c r="T5" s="8">
        <v>14.5</v>
      </c>
      <c r="U5" t="s">
        <v>47</v>
      </c>
    </row>
    <row r="6" spans="1:21" x14ac:dyDescent="0.3">
      <c r="A6" s="4" t="s">
        <v>96</v>
      </c>
      <c r="B6" s="4">
        <v>2013</v>
      </c>
      <c r="C6" s="8">
        <v>42</v>
      </c>
      <c r="D6" s="6">
        <v>1</v>
      </c>
      <c r="E6" s="6">
        <v>0.79</v>
      </c>
      <c r="F6" s="6">
        <v>0.67</v>
      </c>
      <c r="H6" s="2" t="s">
        <v>14</v>
      </c>
      <c r="I6" s="2" t="s">
        <v>13</v>
      </c>
      <c r="J6" s="2" t="s">
        <v>9</v>
      </c>
      <c r="L6" s="17">
        <f>ROUND(C6*D6,0)</f>
        <v>42</v>
      </c>
      <c r="M6" s="17">
        <f>ROUND(C6*E6,0)</f>
        <v>33</v>
      </c>
      <c r="N6" s="17">
        <f>ROUND(C6*F6,0)</f>
        <v>28</v>
      </c>
      <c r="P6" s="8">
        <v>10</v>
      </c>
      <c r="R6" s="10">
        <v>49</v>
      </c>
      <c r="S6" s="10">
        <v>49</v>
      </c>
      <c r="T6" s="8">
        <v>14</v>
      </c>
      <c r="U6" t="s">
        <v>47</v>
      </c>
    </row>
    <row r="7" spans="1:21" x14ac:dyDescent="0.3">
      <c r="A7" s="4" t="s">
        <v>97</v>
      </c>
      <c r="B7" s="4">
        <v>2013</v>
      </c>
      <c r="C7" s="8">
        <v>28</v>
      </c>
      <c r="D7" s="6">
        <v>0.89</v>
      </c>
      <c r="E7" s="6">
        <v>0.6</v>
      </c>
      <c r="F7" s="6">
        <v>0.44</v>
      </c>
      <c r="G7" s="8">
        <v>12</v>
      </c>
      <c r="H7" s="2" t="s">
        <v>15</v>
      </c>
      <c r="I7" s="2" t="s">
        <v>13</v>
      </c>
      <c r="J7" s="2" t="s">
        <v>16</v>
      </c>
      <c r="K7" s="8">
        <f>G7/C7*100</f>
        <v>42.857142857142854</v>
      </c>
      <c r="L7" s="17">
        <f>ROUND(C7*D7,0)</f>
        <v>25</v>
      </c>
      <c r="M7" s="17">
        <f>ROUND(C7*E7,0)</f>
        <v>17</v>
      </c>
      <c r="N7" s="17">
        <f>ROUND(C7*F7,0)</f>
        <v>12</v>
      </c>
      <c r="P7" s="8">
        <v>11</v>
      </c>
      <c r="R7" s="10">
        <v>50.9</v>
      </c>
      <c r="S7" s="10">
        <v>50.9</v>
      </c>
      <c r="T7" s="8">
        <v>51</v>
      </c>
      <c r="U7" t="s">
        <v>48</v>
      </c>
    </row>
    <row r="8" spans="1:21" x14ac:dyDescent="0.3">
      <c r="A8" s="4" t="s">
        <v>98</v>
      </c>
      <c r="B8" s="4">
        <v>2013</v>
      </c>
      <c r="C8" s="8">
        <v>37</v>
      </c>
      <c r="D8" s="7">
        <v>0.65900000000000003</v>
      </c>
      <c r="E8" s="7">
        <v>0.30399999999999999</v>
      </c>
      <c r="F8" s="2" t="s">
        <v>88</v>
      </c>
      <c r="G8" s="8">
        <v>13</v>
      </c>
      <c r="H8" s="2">
        <v>12</v>
      </c>
      <c r="I8" s="2">
        <v>1</v>
      </c>
      <c r="J8" s="2">
        <v>13</v>
      </c>
      <c r="K8" s="8">
        <f>G8/C8*100</f>
        <v>35.135135135135137</v>
      </c>
      <c r="L8" s="17">
        <f>ROUND(C8*D8,0)</f>
        <v>24</v>
      </c>
      <c r="M8" s="17">
        <f>ROUND(C8*E8,0)</f>
        <v>11</v>
      </c>
      <c r="O8" s="8">
        <v>1</v>
      </c>
      <c r="P8" s="8">
        <v>12</v>
      </c>
      <c r="R8" s="10">
        <v>12</v>
      </c>
      <c r="S8" s="10">
        <v>12</v>
      </c>
      <c r="T8" s="8">
        <v>8</v>
      </c>
      <c r="U8" t="s">
        <v>47</v>
      </c>
    </row>
    <row r="9" spans="1:21" x14ac:dyDescent="0.3">
      <c r="A9" s="4" t="s">
        <v>99</v>
      </c>
      <c r="B9" s="4">
        <v>2014</v>
      </c>
      <c r="C9" s="8">
        <v>34</v>
      </c>
      <c r="D9" s="7">
        <v>0.81599999999999995</v>
      </c>
      <c r="E9" s="6">
        <v>0.68</v>
      </c>
      <c r="F9" s="7">
        <v>0.52500000000000002</v>
      </c>
      <c r="G9" s="8">
        <v>5</v>
      </c>
      <c r="H9" s="2">
        <v>9</v>
      </c>
      <c r="I9" s="2" t="s">
        <v>13</v>
      </c>
      <c r="J9" s="2">
        <v>5</v>
      </c>
      <c r="K9" s="8">
        <f>G9/C9*100</f>
        <v>14.705882352941178</v>
      </c>
      <c r="L9" s="17">
        <f>ROUND(C9*D9,0)</f>
        <v>28</v>
      </c>
      <c r="M9" s="17">
        <f>ROUND(C9*E9,0)</f>
        <v>23</v>
      </c>
      <c r="N9" s="17">
        <f>ROUND(C9*F9,0)</f>
        <v>18</v>
      </c>
      <c r="P9" s="8">
        <v>9</v>
      </c>
      <c r="U9" t="s">
        <v>47</v>
      </c>
    </row>
    <row r="10" spans="1:21" hidden="1" x14ac:dyDescent="0.3">
      <c r="A10" s="4" t="s">
        <v>100</v>
      </c>
      <c r="B10" s="4">
        <v>2015</v>
      </c>
      <c r="C10" s="8">
        <v>10</v>
      </c>
      <c r="D10" s="2" t="s">
        <v>88</v>
      </c>
      <c r="E10" s="2" t="s">
        <v>88</v>
      </c>
      <c r="F10" s="2" t="s">
        <v>88</v>
      </c>
      <c r="H10" s="2">
        <v>2</v>
      </c>
      <c r="I10" s="2">
        <v>1</v>
      </c>
      <c r="J10" s="2" t="s">
        <v>9</v>
      </c>
      <c r="O10" s="8">
        <v>1</v>
      </c>
      <c r="P10" s="8">
        <v>2</v>
      </c>
      <c r="R10" s="10">
        <v>38</v>
      </c>
      <c r="S10" s="10">
        <v>38</v>
      </c>
      <c r="T10" s="8">
        <v>7.8</v>
      </c>
      <c r="U10" t="s">
        <v>48</v>
      </c>
    </row>
    <row r="11" spans="1:21" x14ac:dyDescent="0.3">
      <c r="A11" s="4" t="s">
        <v>101</v>
      </c>
      <c r="B11" s="4">
        <v>2015</v>
      </c>
      <c r="C11" s="8">
        <v>23</v>
      </c>
      <c r="D11" s="7">
        <v>0.38800000000000001</v>
      </c>
      <c r="E11" s="7">
        <v>0.33300000000000002</v>
      </c>
      <c r="F11" s="7">
        <v>0.33300000000000002</v>
      </c>
      <c r="G11" s="8">
        <v>9</v>
      </c>
      <c r="H11" s="2">
        <v>4</v>
      </c>
      <c r="I11" s="2" t="s">
        <v>9</v>
      </c>
      <c r="J11" s="2">
        <v>32</v>
      </c>
      <c r="K11" s="8">
        <f>G11/C11*100</f>
        <v>39.130434782608695</v>
      </c>
      <c r="L11" s="17">
        <f>ROUND(C11*D11,0)</f>
        <v>9</v>
      </c>
      <c r="M11" s="17">
        <f>ROUND(C11*E11,0)</f>
        <v>8</v>
      </c>
      <c r="N11" s="17">
        <f>ROUND(C11*F11,0)</f>
        <v>8</v>
      </c>
      <c r="P11" s="8">
        <v>4</v>
      </c>
      <c r="U11" t="s">
        <v>48</v>
      </c>
    </row>
    <row r="12" spans="1:21" x14ac:dyDescent="0.3">
      <c r="A12" s="4" t="s">
        <v>102</v>
      </c>
      <c r="B12" s="4">
        <v>2015</v>
      </c>
      <c r="C12" s="8">
        <v>12</v>
      </c>
      <c r="D12" s="6">
        <v>1</v>
      </c>
      <c r="E12" s="7">
        <v>0.875</v>
      </c>
      <c r="F12" s="7">
        <v>0.875</v>
      </c>
      <c r="G12" s="8">
        <v>7</v>
      </c>
      <c r="H12" s="2">
        <v>5</v>
      </c>
      <c r="I12" s="2" t="s">
        <v>13</v>
      </c>
      <c r="J12" s="2">
        <v>7</v>
      </c>
      <c r="K12" s="8">
        <f>G12/C12*100</f>
        <v>58.333333333333336</v>
      </c>
      <c r="L12" s="17">
        <f>ROUND(C12*D12,0)</f>
        <v>12</v>
      </c>
      <c r="M12" s="17">
        <f>ROUND(C12*E12,0)</f>
        <v>11</v>
      </c>
      <c r="N12" s="17">
        <f>ROUND(C12*F12,0)</f>
        <v>11</v>
      </c>
      <c r="P12" s="8">
        <v>5</v>
      </c>
      <c r="T12" s="8">
        <v>10.5</v>
      </c>
      <c r="U12" t="s">
        <v>48</v>
      </c>
    </row>
    <row r="13" spans="1:21" x14ac:dyDescent="0.3">
      <c r="A13" s="4" t="s">
        <v>103</v>
      </c>
      <c r="B13" s="4">
        <v>2016</v>
      </c>
      <c r="C13" s="8">
        <v>18</v>
      </c>
      <c r="D13" s="7">
        <v>0.94399999999999995</v>
      </c>
      <c r="E13" s="7">
        <v>0.44800000000000001</v>
      </c>
      <c r="F13" s="2" t="s">
        <v>88</v>
      </c>
      <c r="G13" s="8">
        <v>16</v>
      </c>
      <c r="H13" s="2">
        <v>4</v>
      </c>
      <c r="I13" s="2" t="s">
        <v>13</v>
      </c>
      <c r="J13" s="2">
        <v>16</v>
      </c>
      <c r="K13" s="8">
        <f>G13/C13*100</f>
        <v>88.888888888888886</v>
      </c>
      <c r="L13" s="17">
        <f>ROUND(C13*D13,0)</f>
        <v>17</v>
      </c>
      <c r="M13" s="17">
        <f>ROUND(C13*E13,0)</f>
        <v>8</v>
      </c>
      <c r="P13" s="8">
        <v>4</v>
      </c>
      <c r="T13">
        <v>11</v>
      </c>
      <c r="U13" t="s">
        <v>47</v>
      </c>
    </row>
    <row r="14" spans="1:21" hidden="1" x14ac:dyDescent="0.3">
      <c r="A14" s="4" t="s">
        <v>104</v>
      </c>
      <c r="B14" s="4">
        <v>2016</v>
      </c>
      <c r="C14" s="8">
        <v>98</v>
      </c>
      <c r="D14" s="2" t="s">
        <v>88</v>
      </c>
      <c r="E14" s="2" t="s">
        <v>88</v>
      </c>
      <c r="F14" s="6">
        <v>0.44</v>
      </c>
      <c r="G14" s="8">
        <v>30</v>
      </c>
      <c r="H14" s="2">
        <v>10</v>
      </c>
      <c r="I14" s="2">
        <v>2</v>
      </c>
      <c r="J14" s="2">
        <v>30</v>
      </c>
      <c r="K14" s="8">
        <f>G14/C14*100</f>
        <v>30.612244897959183</v>
      </c>
      <c r="N14" s="17">
        <f>ROUND(C14*F14,0)</f>
        <v>43</v>
      </c>
      <c r="O14" s="8">
        <v>2</v>
      </c>
      <c r="P14" s="8">
        <v>10</v>
      </c>
      <c r="R14" s="10">
        <v>49.5</v>
      </c>
      <c r="S14" s="10">
        <v>49.5</v>
      </c>
      <c r="T14" s="8">
        <v>36.4</v>
      </c>
      <c r="U14" t="s">
        <v>48</v>
      </c>
    </row>
    <row r="15" spans="1:21" hidden="1" x14ac:dyDescent="0.3">
      <c r="A15" s="4" t="s">
        <v>105</v>
      </c>
      <c r="B15" s="4">
        <v>2017</v>
      </c>
      <c r="C15" s="8">
        <v>246</v>
      </c>
      <c r="D15" s="6">
        <v>1</v>
      </c>
      <c r="E15" s="2" t="s">
        <v>88</v>
      </c>
      <c r="F15" s="6">
        <v>0.49</v>
      </c>
      <c r="H15" s="2" t="s">
        <v>9</v>
      </c>
      <c r="I15" s="2" t="s">
        <v>9</v>
      </c>
      <c r="J15" s="2" t="s">
        <v>9</v>
      </c>
      <c r="L15" s="17">
        <f>ROUND(C15*D15,0)</f>
        <v>246</v>
      </c>
      <c r="N15" s="17">
        <f>ROUND(C15*F15,0)</f>
        <v>121</v>
      </c>
      <c r="U15" t="s">
        <v>48</v>
      </c>
    </row>
    <row r="16" spans="1:21" hidden="1" x14ac:dyDescent="0.3">
      <c r="A16" s="4" t="s">
        <v>106</v>
      </c>
      <c r="B16" s="4">
        <v>2018</v>
      </c>
      <c r="C16" s="8">
        <v>129</v>
      </c>
      <c r="D16" s="2" t="s">
        <v>88</v>
      </c>
      <c r="E16" s="2" t="s">
        <v>88</v>
      </c>
      <c r="F16" s="2" t="s">
        <v>88</v>
      </c>
      <c r="H16" s="2">
        <v>8</v>
      </c>
      <c r="I16" s="2">
        <v>1</v>
      </c>
      <c r="J16" s="2" t="s">
        <v>9</v>
      </c>
      <c r="O16" s="8">
        <v>8</v>
      </c>
      <c r="R16" s="10">
        <v>35</v>
      </c>
      <c r="U16" t="s">
        <v>47</v>
      </c>
    </row>
    <row r="17" spans="1:21" x14ac:dyDescent="0.3">
      <c r="A17" s="4" t="s">
        <v>107</v>
      </c>
      <c r="B17" s="4">
        <v>2018</v>
      </c>
      <c r="C17" s="8">
        <v>66</v>
      </c>
      <c r="D17" s="6">
        <v>1</v>
      </c>
      <c r="E17" s="6">
        <v>0.88</v>
      </c>
      <c r="F17" s="6">
        <v>0.72</v>
      </c>
      <c r="G17" s="8">
        <v>36</v>
      </c>
      <c r="H17" s="2">
        <v>30</v>
      </c>
      <c r="I17" s="2" t="s">
        <v>13</v>
      </c>
      <c r="J17" s="2">
        <v>36</v>
      </c>
      <c r="K17" s="8">
        <f>G17/C17*100</f>
        <v>54.54545454545454</v>
      </c>
      <c r="L17" s="17">
        <f>ROUND(C17*D17,0)</f>
        <v>66</v>
      </c>
      <c r="M17" s="17">
        <f t="shared" ref="M17:M26" si="0">ROUND(C17*E17,0)</f>
        <v>58</v>
      </c>
      <c r="N17" s="17">
        <f>ROUND(C17*F17,0)</f>
        <v>48</v>
      </c>
      <c r="P17" s="8">
        <v>30</v>
      </c>
      <c r="T17">
        <v>22</v>
      </c>
      <c r="U17" t="s">
        <v>48</v>
      </c>
    </row>
    <row r="18" spans="1:21" x14ac:dyDescent="0.3">
      <c r="A18" s="4" t="s">
        <v>108</v>
      </c>
      <c r="B18" s="4">
        <v>2018</v>
      </c>
      <c r="C18" s="8">
        <v>92</v>
      </c>
      <c r="D18" s="2" t="s">
        <v>88</v>
      </c>
      <c r="E18" s="7">
        <v>0.48499999999999999</v>
      </c>
      <c r="F18" s="7">
        <v>0.33100000000000002</v>
      </c>
      <c r="G18" s="8">
        <v>36</v>
      </c>
      <c r="H18" s="2">
        <v>29</v>
      </c>
      <c r="I18" s="2">
        <v>3</v>
      </c>
      <c r="J18" s="2">
        <v>36</v>
      </c>
      <c r="K18" s="8">
        <f>G18/C18*100</f>
        <v>39.130434782608695</v>
      </c>
      <c r="M18" s="17">
        <f t="shared" si="0"/>
        <v>45</v>
      </c>
      <c r="N18" s="17">
        <f>ROUND(C18*F18,0)</f>
        <v>30</v>
      </c>
      <c r="O18" s="8">
        <v>3</v>
      </c>
      <c r="P18" s="8">
        <v>29</v>
      </c>
      <c r="R18" s="10">
        <v>33.1</v>
      </c>
      <c r="S18" s="10">
        <v>33.1</v>
      </c>
      <c r="T18" s="8">
        <v>36</v>
      </c>
      <c r="U18" t="s">
        <v>48</v>
      </c>
    </row>
    <row r="19" spans="1:21" x14ac:dyDescent="0.3">
      <c r="A19" s="4" t="s">
        <v>109</v>
      </c>
      <c r="B19" s="4">
        <v>2021</v>
      </c>
      <c r="C19" s="8">
        <v>552</v>
      </c>
      <c r="D19" s="2" t="s">
        <v>89</v>
      </c>
      <c r="E19" s="7">
        <v>0.65900000000000003</v>
      </c>
      <c r="F19" s="2" t="s">
        <v>90</v>
      </c>
      <c r="G19" s="8">
        <v>203</v>
      </c>
      <c r="H19" s="2" t="s">
        <v>18</v>
      </c>
      <c r="I19" s="2" t="s">
        <v>19</v>
      </c>
      <c r="J19" s="2" t="s">
        <v>20</v>
      </c>
      <c r="K19" s="8">
        <f>G19/C19*100</f>
        <v>36.775362318840585</v>
      </c>
      <c r="M19" s="17">
        <f t="shared" si="0"/>
        <v>364</v>
      </c>
      <c r="O19" s="8">
        <v>26</v>
      </c>
      <c r="P19" s="8">
        <v>171</v>
      </c>
      <c r="R19" s="10">
        <v>72.400000000000006</v>
      </c>
      <c r="S19" s="10">
        <v>72.400000000000006</v>
      </c>
      <c r="T19" s="8">
        <v>28.2</v>
      </c>
      <c r="U19" t="s">
        <v>47</v>
      </c>
    </row>
    <row r="20" spans="1:21" x14ac:dyDescent="0.3">
      <c r="A20" s="4" t="s">
        <v>110</v>
      </c>
      <c r="B20" s="4">
        <v>2023</v>
      </c>
      <c r="C20" s="8">
        <v>88</v>
      </c>
      <c r="D20" s="6">
        <v>0.95</v>
      </c>
      <c r="E20" s="6">
        <v>0.74</v>
      </c>
      <c r="F20" s="6">
        <v>0.53</v>
      </c>
      <c r="G20" s="8">
        <v>57</v>
      </c>
      <c r="H20" s="2" t="s">
        <v>21</v>
      </c>
      <c r="I20" s="2" t="s">
        <v>13</v>
      </c>
      <c r="J20" s="2" t="s">
        <v>22</v>
      </c>
      <c r="K20" s="8">
        <f>G20/C20*100</f>
        <v>64.772727272727266</v>
      </c>
      <c r="L20" s="17">
        <f t="shared" ref="L20:L27" si="1">ROUND(C20*D20,0)</f>
        <v>84</v>
      </c>
      <c r="M20" s="17">
        <f t="shared" si="0"/>
        <v>65</v>
      </c>
      <c r="N20" s="17">
        <f>ROUND(C20*F20,0)</f>
        <v>47</v>
      </c>
      <c r="P20" s="8">
        <v>17</v>
      </c>
      <c r="T20">
        <v>8.5</v>
      </c>
      <c r="U20" t="s">
        <v>47</v>
      </c>
    </row>
    <row r="21" spans="1:21" x14ac:dyDescent="0.3">
      <c r="A21" s="4" t="s">
        <v>111</v>
      </c>
      <c r="B21" s="4">
        <v>2022</v>
      </c>
      <c r="C21" s="8">
        <v>26</v>
      </c>
      <c r="D21" s="6">
        <v>0.74</v>
      </c>
      <c r="E21" s="6">
        <v>0.54</v>
      </c>
      <c r="F21" s="6">
        <v>0.36</v>
      </c>
      <c r="H21" s="2" t="s">
        <v>23</v>
      </c>
      <c r="I21" s="2" t="s">
        <v>13</v>
      </c>
      <c r="J21" s="2" t="s">
        <v>17</v>
      </c>
      <c r="L21" s="17">
        <f t="shared" si="1"/>
        <v>19</v>
      </c>
      <c r="M21" s="17">
        <f t="shared" si="0"/>
        <v>14</v>
      </c>
      <c r="N21" s="17">
        <f>ROUND(C21*F21,0)</f>
        <v>9</v>
      </c>
      <c r="P21" s="8">
        <v>10</v>
      </c>
      <c r="T21">
        <v>12</v>
      </c>
      <c r="U21" t="s">
        <v>47</v>
      </c>
    </row>
    <row r="22" spans="1:21" x14ac:dyDescent="0.3">
      <c r="A22" s="4" t="s">
        <v>113</v>
      </c>
      <c r="B22" s="4">
        <v>2022</v>
      </c>
      <c r="C22" s="8">
        <v>163</v>
      </c>
      <c r="D22" s="7">
        <v>0.90800000000000003</v>
      </c>
      <c r="E22" s="7">
        <v>0.61899999999999999</v>
      </c>
      <c r="F22" s="2">
        <v>43.6</v>
      </c>
      <c r="H22" s="2" t="s">
        <v>24</v>
      </c>
      <c r="I22" s="2" t="s">
        <v>25</v>
      </c>
      <c r="J22" s="2" t="s">
        <v>17</v>
      </c>
      <c r="L22" s="17">
        <f t="shared" si="1"/>
        <v>148</v>
      </c>
      <c r="M22" s="17">
        <f t="shared" si="0"/>
        <v>101</v>
      </c>
      <c r="O22" s="8">
        <v>1</v>
      </c>
      <c r="P22" s="8">
        <v>132</v>
      </c>
      <c r="R22" s="10">
        <v>54.9</v>
      </c>
      <c r="S22" s="10">
        <v>54.9</v>
      </c>
      <c r="U22" t="s">
        <v>47</v>
      </c>
    </row>
    <row r="23" spans="1:21" x14ac:dyDescent="0.3">
      <c r="A23" s="4" t="s">
        <v>114</v>
      </c>
      <c r="B23" s="4">
        <v>2020</v>
      </c>
      <c r="C23" s="8">
        <v>26</v>
      </c>
      <c r="D23" s="6">
        <v>0.96799999999999997</v>
      </c>
      <c r="E23" s="6">
        <v>0.74</v>
      </c>
      <c r="F23" s="6">
        <v>0.5</v>
      </c>
      <c r="G23" s="8">
        <v>17</v>
      </c>
      <c r="H23" s="2" t="s">
        <v>26</v>
      </c>
      <c r="I23" s="2" t="s">
        <v>27</v>
      </c>
      <c r="J23" s="2">
        <v>17</v>
      </c>
      <c r="K23" s="8">
        <f>G23/C23*100</f>
        <v>65.384615384615387</v>
      </c>
      <c r="L23" s="17">
        <f t="shared" si="1"/>
        <v>25</v>
      </c>
      <c r="M23" s="17">
        <f t="shared" si="0"/>
        <v>19</v>
      </c>
      <c r="N23" s="17">
        <f>ROUND(C23*F23,0)</f>
        <v>13</v>
      </c>
      <c r="O23" s="8">
        <v>1</v>
      </c>
      <c r="P23" s="8">
        <v>13</v>
      </c>
      <c r="R23" s="10">
        <v>64</v>
      </c>
      <c r="S23" s="10">
        <v>64</v>
      </c>
      <c r="T23" s="8">
        <v>17</v>
      </c>
      <c r="U23" t="s">
        <v>47</v>
      </c>
    </row>
    <row r="24" spans="1:21" x14ac:dyDescent="0.3">
      <c r="A24" s="4" t="s">
        <v>115</v>
      </c>
      <c r="B24" s="4">
        <v>2017</v>
      </c>
      <c r="C24" s="8">
        <v>7</v>
      </c>
      <c r="D24" s="7">
        <v>0.71399999999999997</v>
      </c>
      <c r="E24" s="6">
        <v>0.57999999999999996</v>
      </c>
      <c r="F24" s="7">
        <v>0.14299999999999999</v>
      </c>
      <c r="G24" s="8">
        <v>7</v>
      </c>
      <c r="H24" s="2" t="s">
        <v>28</v>
      </c>
      <c r="I24" s="2" t="s">
        <v>29</v>
      </c>
      <c r="J24" s="2" t="s">
        <v>30</v>
      </c>
      <c r="K24" s="8">
        <f>G24/C24*100</f>
        <v>100</v>
      </c>
      <c r="L24" s="17">
        <f t="shared" si="1"/>
        <v>5</v>
      </c>
      <c r="M24" s="17">
        <f t="shared" si="0"/>
        <v>4</v>
      </c>
      <c r="N24" s="17">
        <f>ROUND(C24*F24,0)</f>
        <v>1</v>
      </c>
      <c r="O24" s="8">
        <v>1</v>
      </c>
      <c r="T24">
        <v>3.3</v>
      </c>
      <c r="U24" t="s">
        <v>47</v>
      </c>
    </row>
    <row r="25" spans="1:21" x14ac:dyDescent="0.3">
      <c r="A25" s="4" t="s">
        <v>116</v>
      </c>
      <c r="B25" s="4">
        <v>2023</v>
      </c>
      <c r="C25" s="8">
        <v>141</v>
      </c>
      <c r="D25" s="7">
        <v>0.752</v>
      </c>
      <c r="E25" s="7">
        <v>0.41799999999999998</v>
      </c>
      <c r="F25" s="7">
        <v>0.23400000000000001</v>
      </c>
      <c r="H25" s="2" t="s">
        <v>31</v>
      </c>
      <c r="I25" s="2">
        <v>108</v>
      </c>
      <c r="J25" s="2" t="s">
        <v>28</v>
      </c>
      <c r="L25" s="17">
        <f t="shared" si="1"/>
        <v>106</v>
      </c>
      <c r="M25" s="17">
        <f t="shared" si="0"/>
        <v>59</v>
      </c>
      <c r="N25" s="17">
        <f>ROUND(C25*F25,0)</f>
        <v>33</v>
      </c>
      <c r="O25" s="8">
        <v>108</v>
      </c>
      <c r="P25" s="8">
        <v>19</v>
      </c>
      <c r="R25" s="10">
        <v>4.9000000000000004</v>
      </c>
      <c r="S25" s="10">
        <v>4.9000000000000004</v>
      </c>
      <c r="U25" t="s">
        <v>47</v>
      </c>
    </row>
    <row r="26" spans="1:21" x14ac:dyDescent="0.3">
      <c r="A26" s="4" t="s">
        <v>112</v>
      </c>
      <c r="B26" s="4">
        <v>2018</v>
      </c>
      <c r="C26" s="8">
        <v>62</v>
      </c>
      <c r="D26" s="6">
        <v>0.95</v>
      </c>
      <c r="E26" s="6">
        <v>0.76</v>
      </c>
      <c r="F26" s="6">
        <v>0.55000000000000004</v>
      </c>
      <c r="G26" s="8">
        <v>47</v>
      </c>
      <c r="H26" s="2" t="s">
        <v>13</v>
      </c>
      <c r="I26" s="2">
        <v>14</v>
      </c>
      <c r="J26" s="2">
        <v>47</v>
      </c>
      <c r="K26" s="8">
        <f>G26/C26*100</f>
        <v>75.806451612903231</v>
      </c>
      <c r="L26" s="17">
        <f t="shared" si="1"/>
        <v>59</v>
      </c>
      <c r="M26" s="17">
        <f t="shared" si="0"/>
        <v>47</v>
      </c>
      <c r="N26" s="17">
        <f>ROUND(C26*F26,0)</f>
        <v>34</v>
      </c>
      <c r="O26" s="8">
        <v>14</v>
      </c>
      <c r="R26" s="10">
        <v>30</v>
      </c>
      <c r="S26" s="10">
        <v>30</v>
      </c>
      <c r="U26" t="s">
        <v>48</v>
      </c>
    </row>
    <row r="27" spans="1:21" hidden="1" x14ac:dyDescent="0.3">
      <c r="A27" s="4" t="s">
        <v>117</v>
      </c>
      <c r="B27" s="4">
        <v>2017</v>
      </c>
      <c r="C27" s="8">
        <v>270</v>
      </c>
      <c r="D27" s="6">
        <v>1</v>
      </c>
      <c r="E27" s="2" t="s">
        <v>88</v>
      </c>
      <c r="F27" s="6">
        <v>0.57999999999999996</v>
      </c>
      <c r="H27" s="2" t="s">
        <v>9</v>
      </c>
      <c r="I27" s="2" t="s">
        <v>13</v>
      </c>
      <c r="J27" s="2" t="s">
        <v>9</v>
      </c>
      <c r="L27" s="17">
        <f t="shared" si="1"/>
        <v>270</v>
      </c>
      <c r="N27" s="17">
        <f>ROUND(C27*F27,0)</f>
        <v>157</v>
      </c>
      <c r="U27" t="s">
        <v>47</v>
      </c>
    </row>
    <row r="28" spans="1:21" hidden="1" x14ac:dyDescent="0.3">
      <c r="A28" s="4" t="s">
        <v>118</v>
      </c>
      <c r="B28" s="4">
        <v>2024</v>
      </c>
      <c r="C28" s="8">
        <v>149</v>
      </c>
      <c r="D28" s="2" t="s">
        <v>88</v>
      </c>
      <c r="E28" s="2" t="s">
        <v>88</v>
      </c>
      <c r="F28" s="2" t="s">
        <v>88</v>
      </c>
      <c r="H28" s="2" t="s">
        <v>32</v>
      </c>
      <c r="I28" s="2" t="s">
        <v>33</v>
      </c>
      <c r="J28" s="2" t="s">
        <v>9</v>
      </c>
      <c r="O28" s="8">
        <v>1</v>
      </c>
      <c r="P28" s="8">
        <v>17</v>
      </c>
      <c r="U28" t="s">
        <v>47</v>
      </c>
    </row>
    <row r="29" spans="1:21" x14ac:dyDescent="0.3">
      <c r="A29" s="4" t="s">
        <v>119</v>
      </c>
      <c r="B29" s="4">
        <v>2016</v>
      </c>
      <c r="C29" s="8">
        <v>45</v>
      </c>
      <c r="D29" s="7">
        <v>0.97699999999999998</v>
      </c>
      <c r="E29" s="7">
        <v>0.71099999999999997</v>
      </c>
      <c r="F29" s="7">
        <v>0.33300000000000002</v>
      </c>
      <c r="G29" s="8">
        <v>30</v>
      </c>
      <c r="H29" s="2" t="s">
        <v>34</v>
      </c>
      <c r="I29" s="2" t="s">
        <v>13</v>
      </c>
      <c r="J29" s="2" t="s">
        <v>35</v>
      </c>
      <c r="K29" s="8">
        <f>G29/C29*100</f>
        <v>66.666666666666657</v>
      </c>
      <c r="L29" s="17">
        <f>ROUND(C29*D29,0)</f>
        <v>44</v>
      </c>
      <c r="M29" s="17">
        <f>ROUND(C29*E29,0)</f>
        <v>32</v>
      </c>
      <c r="N29" s="17">
        <f>ROUND(C29*F29,0)</f>
        <v>15</v>
      </c>
      <c r="P29" s="8">
        <v>5</v>
      </c>
      <c r="R29" s="10">
        <v>48.4</v>
      </c>
      <c r="S29" s="10">
        <v>48.4</v>
      </c>
      <c r="T29" s="8">
        <v>13</v>
      </c>
      <c r="U29" t="s">
        <v>47</v>
      </c>
    </row>
    <row r="30" spans="1:21" x14ac:dyDescent="0.3">
      <c r="A30" s="4" t="s">
        <v>120</v>
      </c>
      <c r="B30" s="4">
        <v>2020</v>
      </c>
      <c r="C30" s="8">
        <v>44</v>
      </c>
      <c r="D30" s="6">
        <v>0.93</v>
      </c>
      <c r="E30" s="6">
        <v>0.59</v>
      </c>
      <c r="F30" s="6">
        <v>0.39</v>
      </c>
      <c r="G30" s="8">
        <v>11</v>
      </c>
      <c r="H30" s="2" t="s">
        <v>36</v>
      </c>
      <c r="I30" s="2" t="s">
        <v>13</v>
      </c>
      <c r="J30" s="2" t="s">
        <v>37</v>
      </c>
      <c r="K30" s="8">
        <f>G30/C30*100</f>
        <v>25</v>
      </c>
      <c r="L30" s="17">
        <f>ROUND(C30*D30,0)</f>
        <v>41</v>
      </c>
      <c r="M30" s="17">
        <f>ROUND(C30*E30,0)</f>
        <v>26</v>
      </c>
      <c r="N30" s="17">
        <f>ROUND(C30*F30,0)</f>
        <v>17</v>
      </c>
      <c r="P30" s="8">
        <v>23</v>
      </c>
      <c r="R30" s="10">
        <v>50</v>
      </c>
      <c r="S30" s="10">
        <v>50</v>
      </c>
      <c r="T30" s="8">
        <v>10</v>
      </c>
      <c r="U30" t="s">
        <v>47</v>
      </c>
    </row>
    <row r="32" spans="1:21" x14ac:dyDescent="0.3">
      <c r="A32" t="s">
        <v>77</v>
      </c>
      <c r="B32" t="s">
        <v>130</v>
      </c>
    </row>
    <row r="33" spans="1:2" x14ac:dyDescent="0.3">
      <c r="A33" t="s">
        <v>76</v>
      </c>
      <c r="B33" t="s">
        <v>129</v>
      </c>
    </row>
  </sheetData>
  <autoFilter ref="M1:M30" xr:uid="{5277BAC0-01C1-46F4-9D82-4E32B37D5325}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novaMet</vt:lpstr>
      <vt:lpstr>meta2</vt:lpstr>
      <vt:lpstr>meta4</vt:lpstr>
      <vt:lpstr>meta3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Figueiredo</dc:creator>
  <cp:lastModifiedBy>Winter Figueiredo</cp:lastModifiedBy>
  <dcterms:created xsi:type="dcterms:W3CDTF">2024-02-18T01:48:40Z</dcterms:created>
  <dcterms:modified xsi:type="dcterms:W3CDTF">2024-03-08T04:59:46Z</dcterms:modified>
</cp:coreProperties>
</file>