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showInkAnnotation="0" codeName="ThisWorkbook" autoCompressPictures="0"/>
  <mc:AlternateContent xmlns:mc="http://schemas.openxmlformats.org/markup-compatibility/2006">
    <mc:Choice Requires="x15">
      <x15ac:absPath xmlns:x15ac="http://schemas.microsoft.com/office/spreadsheetml/2010/11/ac" url="C:\Users\Winson\Documents\GitHub\Temporal\Submission\GAM352_SpaceTime\"/>
    </mc:Choice>
  </mc:AlternateContent>
  <bookViews>
    <workbookView xWindow="0" yWindow="0" windowWidth="13170" windowHeight="5295" tabRatio="500" activeTab="8"/>
  </bookViews>
  <sheets>
    <sheet name="Game Data" sheetId="1" r:id="rId1"/>
    <sheet name="Project Grade" sheetId="9" r:id="rId2"/>
    <sheet name="TECH" sheetId="4" r:id="rId3"/>
    <sheet name="DESIGN" sheetId="5" r:id="rId4"/>
    <sheet name="ART" sheetId="12" r:id="rId5"/>
    <sheet name="AUDIO" sheetId="11" r:id="rId6"/>
    <sheet name="ART (FULL)" sheetId="13" r:id="rId7"/>
    <sheet name="AUDIO (FULL)" sheetId="10" r:id="rId8"/>
    <sheet name="Submission" sheetId="3" r:id="rId9"/>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5" i="9" l="1"/>
  <c r="A30" i="9"/>
  <c r="A31" i="9"/>
  <c r="A32" i="9"/>
  <c r="A33" i="9"/>
  <c r="A34" i="9"/>
  <c r="H29" i="9"/>
  <c r="F2" i="12"/>
  <c r="G30" i="9"/>
  <c r="H30" i="9"/>
  <c r="F3" i="12"/>
  <c r="G31" i="9"/>
  <c r="H31" i="9"/>
  <c r="F4" i="12"/>
  <c r="G32" i="9"/>
  <c r="H32" i="9"/>
  <c r="F5" i="12"/>
  <c r="G33" i="9"/>
  <c r="H33" i="9"/>
  <c r="F6" i="12"/>
  <c r="G34" i="9"/>
  <c r="H34" i="9"/>
  <c r="H35" i="9"/>
  <c r="B44" i="9"/>
  <c r="H38" i="9"/>
  <c r="F2" i="11"/>
  <c r="G39" i="9"/>
  <c r="H39" i="9"/>
  <c r="F3" i="11"/>
  <c r="G40" i="9"/>
  <c r="H40" i="9"/>
  <c r="F4" i="11"/>
  <c r="G41" i="9"/>
  <c r="H41" i="9"/>
  <c r="F5" i="11"/>
  <c r="G42" i="9"/>
  <c r="H42" i="9"/>
  <c r="F6" i="11"/>
  <c r="G43" i="9"/>
  <c r="H43" i="9"/>
  <c r="H44" i="9"/>
  <c r="H11" i="9"/>
  <c r="F2" i="4"/>
  <c r="G12" i="9"/>
  <c r="H12" i="9"/>
  <c r="F3" i="4"/>
  <c r="G13" i="9"/>
  <c r="H13" i="9"/>
  <c r="F4" i="4"/>
  <c r="G14" i="9"/>
  <c r="H14" i="9"/>
  <c r="F5" i="4"/>
  <c r="G15" i="9"/>
  <c r="H15" i="9"/>
  <c r="F6" i="4"/>
  <c r="G16" i="9"/>
  <c r="H16" i="9"/>
  <c r="H17" i="9"/>
  <c r="H20" i="9"/>
  <c r="F2" i="5"/>
  <c r="G21" i="9"/>
  <c r="H21" i="9"/>
  <c r="F3" i="5"/>
  <c r="G22" i="9"/>
  <c r="H22" i="9"/>
  <c r="F4" i="5"/>
  <c r="G23" i="9"/>
  <c r="H23" i="9"/>
  <c r="F5" i="5"/>
  <c r="G24" i="9"/>
  <c r="H24" i="9"/>
  <c r="F6" i="5"/>
  <c r="G25" i="9"/>
  <c r="H25" i="9"/>
  <c r="H26" i="9"/>
  <c r="G8" i="9"/>
  <c r="G13" i="1"/>
  <c r="G14" i="1"/>
  <c r="G15" i="1"/>
  <c r="G16" i="1"/>
  <c r="G17" i="1"/>
  <c r="G18" i="1"/>
  <c r="G19" i="1"/>
  <c r="G20" i="1"/>
  <c r="G21" i="1"/>
  <c r="G22" i="1"/>
  <c r="G23" i="1"/>
  <c r="G24" i="1"/>
  <c r="G25" i="1"/>
  <c r="G26" i="1"/>
  <c r="G27" i="1"/>
  <c r="G28" i="1"/>
  <c r="G29" i="1"/>
  <c r="G30" i="1"/>
  <c r="G31" i="1"/>
  <c r="G32" i="1"/>
  <c r="G33" i="1"/>
  <c r="K9" i="1"/>
  <c r="L9" i="1"/>
  <c r="K10" i="1"/>
  <c r="L10" i="1"/>
  <c r="K11" i="1"/>
  <c r="L11" i="1"/>
  <c r="K12" i="1"/>
  <c r="L12" i="1"/>
  <c r="K13" i="1"/>
  <c r="L13" i="1"/>
  <c r="L15" i="1"/>
  <c r="L18" i="1"/>
  <c r="L8" i="1"/>
  <c r="L19" i="1"/>
  <c r="L20" i="1"/>
  <c r="L25" i="1"/>
  <c r="A7" i="9"/>
  <c r="L17" i="9"/>
  <c r="E29" i="9"/>
  <c r="E2" i="12"/>
  <c r="D30" i="9"/>
  <c r="E30" i="9"/>
  <c r="E3" i="12"/>
  <c r="D31" i="9"/>
  <c r="E31" i="9"/>
  <c r="E4" i="12"/>
  <c r="D32" i="9"/>
  <c r="E32" i="9"/>
  <c r="E5" i="12"/>
  <c r="D33" i="9"/>
  <c r="E33" i="9"/>
  <c r="E6" i="12"/>
  <c r="D34" i="9"/>
  <c r="E34" i="9"/>
  <c r="E35" i="9"/>
  <c r="E38" i="9"/>
  <c r="E2" i="11"/>
  <c r="D39" i="9"/>
  <c r="E39" i="9"/>
  <c r="E3" i="11"/>
  <c r="D40" i="9"/>
  <c r="E40" i="9"/>
  <c r="E4" i="11"/>
  <c r="D41" i="9"/>
  <c r="E41" i="9"/>
  <c r="E5" i="11"/>
  <c r="D42" i="9"/>
  <c r="E42" i="9"/>
  <c r="E6" i="11"/>
  <c r="D43" i="9"/>
  <c r="E43" i="9"/>
  <c r="E44" i="9"/>
  <c r="E11" i="9"/>
  <c r="E2" i="4"/>
  <c r="D12" i="9"/>
  <c r="E12" i="9"/>
  <c r="E3" i="4"/>
  <c r="D13" i="9"/>
  <c r="E13" i="9"/>
  <c r="E4" i="4"/>
  <c r="D14" i="9"/>
  <c r="E14" i="9"/>
  <c r="E5" i="4"/>
  <c r="D15" i="9"/>
  <c r="E15" i="9"/>
  <c r="E6" i="4"/>
  <c r="D16" i="9"/>
  <c r="E16" i="9"/>
  <c r="E17" i="9"/>
  <c r="E20" i="9"/>
  <c r="E2" i="5"/>
  <c r="D21" i="9"/>
  <c r="E21" i="9"/>
  <c r="E3" i="5"/>
  <c r="D22" i="9"/>
  <c r="E22" i="9"/>
  <c r="E4" i="5"/>
  <c r="D23" i="9"/>
  <c r="E23" i="9"/>
  <c r="E5" i="5"/>
  <c r="D24" i="9"/>
  <c r="E24" i="9"/>
  <c r="E6" i="5"/>
  <c r="D25" i="9"/>
  <c r="E25" i="9"/>
  <c r="E26" i="9"/>
  <c r="D8" i="9"/>
  <c r="J17" i="9"/>
  <c r="L26" i="9"/>
  <c r="J26" i="9"/>
  <c r="L35" i="9"/>
  <c r="J35" i="9"/>
  <c r="L44" i="9"/>
  <c r="J44" i="9"/>
  <c r="K14" i="1"/>
  <c r="E6" i="13"/>
  <c r="E5" i="13"/>
  <c r="E4" i="13"/>
  <c r="E3" i="13"/>
  <c r="E2" i="13"/>
  <c r="G29" i="9"/>
  <c r="D29" i="9"/>
  <c r="G6" i="13"/>
  <c r="F6" i="13"/>
  <c r="G5" i="13"/>
  <c r="F5" i="13"/>
  <c r="G4" i="13"/>
  <c r="F4" i="13"/>
  <c r="G3" i="13"/>
  <c r="F3" i="13"/>
  <c r="G2" i="13"/>
  <c r="F2" i="13"/>
  <c r="F1" i="13"/>
  <c r="E1" i="13"/>
  <c r="G6" i="12"/>
  <c r="G5" i="12"/>
  <c r="G4" i="12"/>
  <c r="G3" i="12"/>
  <c r="G2" i="12"/>
  <c r="F1" i="12"/>
  <c r="E1" i="12"/>
  <c r="G38" i="9"/>
  <c r="D38" i="9"/>
  <c r="A43" i="9"/>
  <c r="A42" i="9"/>
  <c r="A39" i="9"/>
  <c r="A40" i="9"/>
  <c r="A41" i="9"/>
  <c r="G6" i="11"/>
  <c r="G5" i="11"/>
  <c r="G4" i="11"/>
  <c r="G3" i="11"/>
  <c r="G2" i="11"/>
  <c r="F1" i="11"/>
  <c r="E1" i="11"/>
  <c r="F1" i="10"/>
  <c r="E1" i="10"/>
  <c r="G6" i="10"/>
  <c r="G5" i="10"/>
  <c r="G4" i="10"/>
  <c r="G3" i="10"/>
  <c r="G2" i="10"/>
  <c r="F6" i="10"/>
  <c r="E6" i="10"/>
  <c r="F5" i="10"/>
  <c r="E5" i="10"/>
  <c r="F4" i="10"/>
  <c r="E4" i="10"/>
  <c r="F3" i="10"/>
  <c r="E3" i="10"/>
  <c r="F2" i="10"/>
  <c r="E2" i="10"/>
  <c r="G5" i="4"/>
  <c r="G6" i="4"/>
  <c r="G4" i="4"/>
  <c r="G3" i="4"/>
  <c r="G2" i="4"/>
  <c r="F1" i="4"/>
  <c r="E1" i="4"/>
  <c r="G2" i="5"/>
  <c r="G3" i="5"/>
  <c r="G4" i="5"/>
  <c r="G5" i="5"/>
  <c r="G6" i="5"/>
  <c r="E1" i="5"/>
  <c r="F1" i="5"/>
  <c r="G20" i="9"/>
  <c r="D20" i="9"/>
  <c r="A21" i="9"/>
  <c r="A22" i="9"/>
  <c r="G11" i="9"/>
  <c r="D11" i="9"/>
  <c r="A12" i="9"/>
  <c r="A13" i="9"/>
  <c r="A25" i="9"/>
  <c r="A24" i="9"/>
  <c r="A23" i="9"/>
  <c r="A16" i="9"/>
  <c r="A15" i="9"/>
  <c r="A14" i="9"/>
  <c r="L42" i="9"/>
  <c r="J42" i="9"/>
  <c r="L33" i="9"/>
  <c r="J33" i="9"/>
  <c r="L24" i="9"/>
  <c r="J24" i="9"/>
  <c r="L15" i="9"/>
  <c r="J15" i="9"/>
</calcChain>
</file>

<file path=xl/sharedStrings.xml><?xml version="1.0" encoding="utf-8"?>
<sst xmlns="http://schemas.openxmlformats.org/spreadsheetml/2006/main" count="3081" uniqueCount="1104">
  <si>
    <t>GAME NAME</t>
  </si>
  <si>
    <t>TEAM NAME</t>
  </si>
  <si>
    <t>Optimal Game Controls</t>
  </si>
  <si>
    <t>Optimal Number of Players</t>
  </si>
  <si>
    <t>TEAM ROSTER</t>
  </si>
  <si>
    <t>Team Composition</t>
  </si>
  <si>
    <t>#</t>
  </si>
  <si>
    <t>Class</t>
  </si>
  <si>
    <t>Degree</t>
  </si>
  <si>
    <t>Team Member</t>
  </si>
  <si>
    <t>Note</t>
  </si>
  <si>
    <t>Free Team Members (-0% each)</t>
  </si>
  <si>
    <t>Total:</t>
  </si>
  <si>
    <t>Base + Engine Modifiers</t>
  </si>
  <si>
    <t>Engine Type</t>
  </si>
  <si>
    <t>2D vs. 3D</t>
  </si>
  <si>
    <t>Base</t>
  </si>
  <si>
    <t>Grade</t>
  </si>
  <si>
    <t>WAIVERS</t>
  </si>
  <si>
    <t>INSTRUCTIONS FOR SUBMISSION OF PROJECTS</t>
  </si>
  <si>
    <t>Total</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</si>
  <si>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</si>
  <si>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</si>
  <si>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</si>
  <si>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</si>
  <si>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</si>
  <si>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STATUS LIST</t>
  </si>
  <si>
    <t>STATUS DESCRIPTION</t>
  </si>
  <si>
    <t>TECHNICAL REQUIREMENTS</t>
  </si>
  <si>
    <t>Untested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</si>
  <si>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</si>
  <si>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</si>
  <si>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</si>
  <si>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</si>
  <si>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</si>
  <si>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</si>
  <si>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</si>
  <si>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</si>
  <si>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</si>
  <si>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</si>
  <si>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</si>
  <si>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</si>
  <si>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</si>
  <si>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Basic</t>
  </si>
  <si>
    <t>Advanced</t>
  </si>
  <si>
    <t>No Unregistered Installer</t>
  </si>
  <si>
    <t>No Reboot During Installation</t>
  </si>
  <si>
    <t>Default Install Location</t>
  </si>
  <si>
    <t>Desktop Shortcut</t>
  </si>
  <si>
    <t>Start Menu Shortcut</t>
  </si>
  <si>
    <t>Launch On Completion</t>
  </si>
  <si>
    <t>Redistributable Installation</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</si>
  <si>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</si>
  <si>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</si>
  <si>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</si>
  <si>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</si>
  <si>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</si>
  <si>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</si>
  <si>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</si>
  <si>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</si>
  <si>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</si>
  <si>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</si>
  <si>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</si>
  <si>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</si>
  <si>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</si>
  <si>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</si>
  <si>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</si>
  <si>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</si>
  <si>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</si>
  <si>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</si>
  <si>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Gamepad Detection</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</si>
  <si>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</si>
  <si>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</si>
  <si>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</si>
  <si>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</si>
  <si>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</si>
  <si>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</si>
  <si>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</si>
  <si>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</si>
  <si>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Lab Machine Resolution Support</t>
  </si>
  <si>
    <t>Proper Minimization</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</si>
  <si>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</si>
  <si>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</si>
  <si>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</si>
  <si>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</si>
  <si>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</si>
  <si>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</si>
  <si>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Responsiveness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</si>
  <si>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</si>
  <si>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</si>
  <si>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</si>
  <si>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</si>
  <si>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</si>
  <si>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</si>
  <si>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</si>
  <si>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</si>
  <si>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</si>
  <si>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</si>
  <si>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</si>
  <si>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</si>
  <si>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</si>
  <si>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</si>
  <si>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</si>
  <si>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</si>
  <si>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</si>
  <si>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</si>
  <si>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</si>
  <si>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</si>
  <si>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</si>
  <si>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</si>
  <si>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</si>
  <si>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</si>
  <si>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</si>
  <si>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</si>
  <si>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Explained Controls</t>
  </si>
  <si>
    <t>Stable Controls</t>
  </si>
  <si>
    <t>Tuned Controls</t>
  </si>
  <si>
    <t>Taught Controls</t>
  </si>
  <si>
    <t>Well-Taught Controls</t>
  </si>
  <si>
    <t>Clever Controls</t>
  </si>
  <si>
    <t>Clever Goals</t>
  </si>
  <si>
    <t>Technically Playable</t>
  </si>
  <si>
    <t>Appropriate Tempo</t>
  </si>
  <si>
    <t>Decent Melody</t>
  </si>
  <si>
    <t>Good Melody</t>
  </si>
  <si>
    <t>Multiple Segments</t>
  </si>
  <si>
    <t>Decent Interludes</t>
  </si>
  <si>
    <t>Good Interludes</t>
  </si>
  <si>
    <t>Great Interludes</t>
  </si>
  <si>
    <t>Flat Engagement Peaks</t>
  </si>
  <si>
    <t>Intermittent Engagement</t>
  </si>
  <si>
    <t>Increasing Engagement Peaks</t>
  </si>
  <si>
    <t>Addictive Engagement</t>
  </si>
  <si>
    <t>Blended Engagement Types</t>
  </si>
  <si>
    <t>Mesmerizing Engagement</t>
  </si>
  <si>
    <t>One Epic Moment</t>
  </si>
  <si>
    <t>Two Epic Moments</t>
  </si>
  <si>
    <t>Three Epic Moments</t>
  </si>
  <si>
    <t>Controls (or interactive HUD) are responsive and do not behave strangely.</t>
  </si>
  <si>
    <t>Overall, the tempo of gameplay is not way too fast or way too slow.</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</si>
  <si>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</si>
  <si>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</si>
  <si>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</si>
  <si>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</si>
  <si>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</si>
  <si>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</si>
  <si>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</si>
  <si>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</si>
  <si>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</si>
  <si>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</si>
  <si>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One Great Character</t>
  </si>
  <si>
    <t>Two Great Characters</t>
  </si>
  <si>
    <t>Emotional Response</t>
  </si>
  <si>
    <t>Mirthful Response</t>
  </si>
  <si>
    <t>Tearful Response</t>
  </si>
  <si>
    <t>Acceptable Art</t>
  </si>
  <si>
    <t>All art is acceptable for a DigiPen game.</t>
  </si>
  <si>
    <t>No Artifacts</t>
  </si>
  <si>
    <t>Unique Style</t>
  </si>
  <si>
    <t>Art has a unique and interesting style that matches the game's theme perfectly.</t>
  </si>
  <si>
    <t>Innovative Visuals</t>
  </si>
  <si>
    <t>Art has a visual style that has not been used by other games.</t>
  </si>
  <si>
    <t>Emotional Visuals</t>
  </si>
  <si>
    <t>Overall visuals are emotionally resonant, not just good looking.</t>
  </si>
  <si>
    <t>Decent Camera</t>
  </si>
  <si>
    <t>Smooth Camera</t>
  </si>
  <si>
    <t>Cinematic Camera</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</si>
  <si>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</si>
  <si>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</si>
  <si>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</si>
  <si>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</si>
  <si>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</si>
  <si>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</si>
  <si>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</si>
  <si>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</si>
  <si>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</si>
  <si>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</si>
  <si>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</si>
  <si>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</si>
  <si>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</si>
  <si>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</si>
  <si>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</si>
  <si>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</si>
  <si>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</si>
  <si>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</si>
  <si>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</si>
  <si>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</si>
  <si>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</si>
  <si>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</si>
  <si>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</si>
  <si>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</si>
  <si>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</si>
  <si>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</si>
  <si>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</si>
  <si>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</si>
  <si>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</si>
  <si>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</si>
  <si>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</si>
  <si>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</si>
  <si>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</si>
  <si>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</si>
  <si>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</si>
  <si>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BASE GRADE</t>
  </si>
  <si>
    <t>Weight</t>
  </si>
  <si>
    <t>Design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</si>
  <si>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</si>
  <si>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</si>
  <si>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</si>
  <si>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</si>
  <si>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</si>
  <si>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</si>
  <si>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</si>
  <si>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</si>
  <si>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</si>
  <si>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</si>
  <si>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</si>
  <si>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</si>
  <si>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Good Game Ending</t>
  </si>
  <si>
    <t>Great Game Ending</t>
  </si>
  <si>
    <t>RECORDED DIALOG</t>
  </si>
  <si>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</si>
  <si>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</si>
  <si>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rPr>
        <b/>
        <sz val="10"/>
        <color rgb="FFFFFFFF"/>
        <rFont val="Calibri"/>
        <scheme val="minor"/>
      </rPr>
      <t>Details</t>
    </r>
    <r>
      <rPr>
        <i/>
        <sz val="10"/>
        <color rgb="FFFFFFFF"/>
        <rFont val="Calibri"/>
        <scheme val="minor"/>
      </rPr>
      <t xml:space="preserve"> (note that a game does not have to have more than one episode)</t>
    </r>
  </si>
  <si>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</si>
  <si>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</si>
  <si>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</si>
  <si>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Good Game Beginning</t>
  </si>
  <si>
    <t>Great Game Beginning</t>
  </si>
  <si>
    <t>Smooth Fills</t>
  </si>
  <si>
    <t>Decent Game Beginning</t>
  </si>
  <si>
    <t>Grade Clamping</t>
  </si>
  <si>
    <t>Requirement waived by instructor</t>
  </si>
  <si>
    <t>Exceptional</t>
  </si>
  <si>
    <t>INSTALLER</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</si>
  <si>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</si>
  <si>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</si>
  <si>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</si>
  <si>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</si>
  <si>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</si>
  <si>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</si>
  <si>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</si>
  <si>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</si>
  <si>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</si>
  <si>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</si>
  <si>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</si>
  <si>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</si>
  <si>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</si>
  <si>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</si>
  <si>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</si>
  <si>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</si>
  <si>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</si>
  <si>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</si>
  <si>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</si>
  <si>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</si>
  <si>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</si>
  <si>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</si>
  <si>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</si>
  <si>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</si>
  <si>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</si>
  <si>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</si>
  <si>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</si>
  <si>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</si>
  <si>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</si>
  <si>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</si>
  <si>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</si>
  <si>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</si>
  <si>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Options Menu</t>
  </si>
  <si>
    <t>STARTUP</t>
  </si>
  <si>
    <t>Window Title</t>
  </si>
  <si>
    <t>DigiPen Logo</t>
  </si>
  <si>
    <t>Intro Screen Bypass</t>
  </si>
  <si>
    <t>TRANSITIONS</t>
  </si>
  <si>
    <t>Game must not visibly freeze for more 3 seconds when loading, transitioning, or at any other time without a loading screen or message being shown.</t>
  </si>
  <si>
    <t>Animated Transitions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</si>
  <si>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</si>
  <si>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</si>
  <si>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</si>
  <si>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</si>
  <si>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</si>
  <si>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</si>
  <si>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</si>
  <si>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</si>
  <si>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</si>
  <si>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</si>
  <si>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</si>
  <si>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</si>
  <si>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</si>
  <si>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</si>
  <si>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</si>
  <si>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</si>
  <si>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</si>
  <si>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Interesting Camera Transitions</t>
  </si>
  <si>
    <t>PROJECT GRADE</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</si>
  <si>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</si>
  <si>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</si>
  <si>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</si>
  <si>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</si>
  <si>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Working Episodes</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</si>
  <si>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</si>
  <si>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</si>
  <si>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</si>
  <si>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</si>
  <si>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</si>
  <si>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</si>
  <si>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</si>
  <si>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</si>
  <si>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Unnecessary Complexity</t>
  </si>
  <si>
    <t>Balanced Complexity</t>
  </si>
  <si>
    <t>Unfolding Complexity</t>
  </si>
  <si>
    <t>Highly Elegant Gameplay</t>
  </si>
  <si>
    <t>Interlocked Goals</t>
  </si>
  <si>
    <t>Macro goals are interlocked with each other in an effective way, so that the player always has a macro goal to pursue, which pulls the player through the game subconsciously.</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</si>
  <si>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</si>
  <si>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</si>
  <si>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</si>
  <si>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</si>
  <si>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</si>
  <si>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</si>
  <si>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</si>
  <si>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</si>
  <si>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Tuned Camera</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</si>
  <si>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</si>
  <si>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</si>
  <si>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</si>
  <si>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LEARNING CURVE</t>
  </si>
  <si>
    <t>Controls/HUD are at least explained on the How to Play screen and are not incorrect.</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</si>
  <si>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</si>
  <si>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</si>
  <si>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</si>
  <si>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</si>
  <si>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</si>
  <si>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</si>
  <si>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</si>
  <si>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</si>
  <si>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PROGRAMMER GRADE</t>
  </si>
  <si>
    <t>Art Requirements</t>
  </si>
  <si>
    <t>ARTIST GRADE</t>
  </si>
  <si>
    <t>MILESTONE</t>
  </si>
  <si>
    <t>Beta</t>
  </si>
  <si>
    <t>Tech Requirements</t>
  </si>
  <si>
    <t>Modifiers</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</si>
  <si>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</si>
  <si>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</si>
  <si>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</si>
  <si>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</si>
  <si>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</si>
  <si>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</si>
  <si>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</si>
  <si>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</si>
  <si>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</si>
  <si>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</si>
  <si>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</si>
  <si>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</si>
  <si>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</si>
  <si>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</si>
  <si>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</si>
  <si>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</si>
  <si>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</si>
  <si>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</si>
  <si>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</si>
  <si>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</si>
  <si>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</si>
  <si>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</si>
  <si>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</si>
  <si>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</si>
  <si>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</si>
  <si>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</si>
  <si>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</si>
  <si>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</si>
  <si>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</si>
  <si>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</si>
  <si>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</si>
  <si>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</si>
  <si>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</si>
  <si>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</si>
  <si>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</si>
  <si>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</si>
  <si>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</si>
  <si>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</si>
  <si>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</si>
  <si>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</si>
  <si>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</si>
  <si>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</si>
  <si>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Mouse cursor is animated with custom art that fits the game well. This requirement can be completed with just a mouse cursor for the menus if there is no mouse cursor during gameplay.</t>
  </si>
  <si>
    <t>No Overlapped Dialog</t>
  </si>
  <si>
    <t>No recorded dialog is played overlapped (inappropriately) with another piece of dialog.</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</si>
  <si>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</si>
  <si>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</si>
  <si>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</si>
  <si>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</si>
  <si>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</si>
  <si>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</si>
  <si>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</si>
  <si>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</si>
  <si>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</si>
  <si>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</si>
  <si>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</si>
  <si>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</si>
  <si>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</si>
  <si>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</si>
  <si>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</si>
  <si>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</si>
  <si>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</si>
  <si>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</si>
  <si>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</si>
  <si>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</si>
  <si>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</si>
  <si>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</si>
  <si>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</si>
  <si>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</si>
  <si>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</si>
  <si>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</si>
  <si>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</si>
  <si>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</si>
  <si>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</si>
  <si>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</si>
  <si>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</si>
  <si>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</si>
  <si>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The game has a distinct beginning (at least one segment), not just a sudden start with no time for the player to get their bearings or to be taught what to do.</t>
  </si>
  <si>
    <t>The beginning of the game is actually somewhat engaging and sets up the rest of the game well, creating some anticipation for what is to come.</t>
  </si>
  <si>
    <t>Distinct Game Beginning</t>
  </si>
  <si>
    <t>The beginning of the game is highly engaging and sets up the rest of the game really well, creating lots of anticipation for what is to come.</t>
  </si>
  <si>
    <t>The beginning of the game is masterfully done, immediately drawing the player deeply into the game.</t>
  </si>
  <si>
    <t>GAME BEGINNING</t>
  </si>
  <si>
    <t>GAME ENDING</t>
  </si>
  <si>
    <t>Distinct Game Ending</t>
  </si>
  <si>
    <t>The game has a distinct ending (at least one segment), that is somewhat engaging, not just segment with little tension or a sudden "game over".</t>
  </si>
  <si>
    <t>The ending of the game is highly engaging and feels like a solid finish to the experience. There must be some type of outro segment to get this.</t>
  </si>
  <si>
    <t>The ending of the game is a very high engagement peak in the game's core engagement type, followed by a good outro segment.</t>
  </si>
  <si>
    <t>Epic Game Beginning</t>
  </si>
  <si>
    <t>The beginning of the game is truly epic and kicks off the game spectacularly.</t>
  </si>
  <si>
    <t>Epic Game Ending</t>
  </si>
  <si>
    <t>The ending of the game is truly epic and finishes the experience in spectacular fashion.</t>
  </si>
  <si>
    <t>GAME MIDDLE</t>
  </si>
  <si>
    <t>There are five or more segments of gameplay (which can include the beginning and the end).</t>
  </si>
  <si>
    <t>The middle of the game does not go for significant stretches without at delivering fairly well on one of the game's core types of engagement.</t>
  </si>
  <si>
    <t>The ending of the game is a very high engagement peak in multiple engagement types (list them), followed by an excellent outro segment.</t>
  </si>
  <si>
    <t>GAME FLOW</t>
  </si>
  <si>
    <t>No episode is broken or incomplete, or is so problematic that it feels that way.</t>
  </si>
  <si>
    <t>All episodes smoothly transition from an outro segment, to an interlude (that is not strange or jarring), then into the next episode. For single-episode games, this is the "replay" loop.</t>
  </si>
  <si>
    <t>All episodes smoothly transition from an outro segment, to an interlude that is actively engaging, then into the next episode. For single-episode games, this is the "replay" loop.</t>
  </si>
  <si>
    <t>All episodes smoothly transition from an outro segment, to an interlude that is highly engaging, then into the next episode. For single-episode games, this is the "replay" loop.</t>
  </si>
  <si>
    <t>Overall, the mechanics, components, and space often combine in a variety of ways to create interesting repeated patterns of action, in ways that do not interfere with each other.</t>
  </si>
  <si>
    <t>Overall, transitions from one segment of gameplay to the next have “fills” that are seamless and fit perfectly into the game flow.</t>
  </si>
  <si>
    <t>Seamless Fills</t>
  </si>
  <si>
    <t>Overall, transitions from one segment of gameplay to the next have smooth “fills” and don't feel strange, jarring, or boring (or the game flows in such a way that fills aren't needed).</t>
  </si>
  <si>
    <t>Engaging Fills</t>
  </si>
  <si>
    <t>Overall, transitions from one segment of gameplay to the next have “fills” that are engaging parts of the game all by themselves.</t>
  </si>
  <si>
    <t>FEEDBACK</t>
  </si>
  <si>
    <t>As the player goes through the middle of the game, the engagement peaks are not increasing, but at least they are not decreasing, as there is some building and release of tension.</t>
  </si>
  <si>
    <t>As the player goes through the middle of the game, the engagement peaks continue to increase overall, with a increased building and release of tension.</t>
  </si>
  <si>
    <t>Limited Progress Feedback</t>
  </si>
  <si>
    <t>Limited Status Feedback</t>
  </si>
  <si>
    <t>Limited Actions/Events Feedback</t>
  </si>
  <si>
    <r>
      <t>Details</t>
    </r>
    <r>
      <rPr>
        <b/>
        <i/>
        <sz val="10"/>
        <color rgb="FFFFFFFF"/>
        <rFont val="Calibri"/>
        <scheme val="minor"/>
      </rPr>
      <t xml:space="preserve"> (feedback is both audio and visual, mark as partial if one is missing)</t>
    </r>
  </si>
  <si>
    <t>The player's segment/episode/game progress is shown clearly. This can be done directly, indirectly, or through narrative hints. As long as the player is not surprised when a segment/episode is over (and is not wondering when it will finally be over), you're okay, but check with an instructor first if you are not explicitly showing this.</t>
  </si>
  <si>
    <t>Clear Progress Feedback</t>
  </si>
  <si>
    <t>Clear Status Feedback</t>
  </si>
  <si>
    <t>Clear Actions/Events Feedback</t>
  </si>
  <si>
    <t>Feedback for actions and events are at least shown in a limited way, with at least some feedback for every major action and event (attacking, damage, defeat, and victory at the very minimum).</t>
  </si>
  <si>
    <t>The player/enemy/world/game status is shown in at least a limited way (player's health, score, time left, etc.).</t>
  </si>
  <si>
    <t>The player's segment/episode/game progress is at least shown in a limited way (checkpoints, episode numbers, wave numbers, etc.).</t>
  </si>
  <si>
    <t>The player/enemy/world/game status is shown clearly and nothing important is missing. Any major status change must have clear feedback (health restored, level increased, etc.).</t>
  </si>
  <si>
    <t>Feedback for actions and events are shown clearly, and nothing important is missing. Feedback for defeat and victory must not be jarring or too sudden (i.e., do not just instantly respawn or snap the camera to last checkpoint, or instantly put up a "game over" screen).</t>
  </si>
  <si>
    <t>Integrated Progress Feedback</t>
  </si>
  <si>
    <t>The player/enemy/world/game status is clearly shown even for minor things.</t>
  </si>
  <si>
    <t>Feedback is shown clearly even for almost all minor actions and events.</t>
  </si>
  <si>
    <t>Extensive Actions/Events Feedback</t>
  </si>
  <si>
    <t>Extensive Status Feedback</t>
  </si>
  <si>
    <t>Rewarding Feedback</t>
  </si>
  <si>
    <t>Clever Feedback</t>
  </si>
  <si>
    <t>At one or more points, feedback alone is used effectively as a reward for the player.</t>
  </si>
  <si>
    <t>One or more pieces of important feedback are conveyed in a particularly clever way.</t>
  </si>
  <si>
    <t>Intelligible Goals</t>
  </si>
  <si>
    <t>Clear Goals</t>
  </si>
  <si>
    <t>It is possible to figure out all goals (micro and macro), even if they aren't initially clear.</t>
  </si>
  <si>
    <t>The player's goals (micro and macro) are usually clear, either inherently or because they were explicitly taught during the game (not just on the How to Play screen).</t>
  </si>
  <si>
    <t>The player's goals are conveyed in a particularly clever or interesting way.</t>
  </si>
  <si>
    <t>The complexity of the gameplay is carefully introduced over time and never too quickly.</t>
  </si>
  <si>
    <t>The depth of the gameplay is much higher than the complexity.</t>
  </si>
  <si>
    <t>While not being too complex to play at all, the game still has a lot of unnecessary complexity for the depth it achieves. This includes having overly complex controls.</t>
  </si>
  <si>
    <t>The complexity of the gameplay is properly balanced with the depth gained from that complexity (i.e., any complexity was worth it, including complexity of controls).</t>
  </si>
  <si>
    <t>Controls (or interactive HUD) are well-tuned and always respond properly</t>
  </si>
  <si>
    <t>Immersive Controls</t>
  </si>
  <si>
    <t>The game is too difficult (in easy mode), but can still be completed by a skilled player.</t>
  </si>
  <si>
    <t>CAMERA</t>
  </si>
  <si>
    <t>CONTROLS</t>
  </si>
  <si>
    <t>Controls (or interactive HUD) are perfectly tuned and always feel so smooth and responsive that the player stops realizing they are there.</t>
  </si>
  <si>
    <t>Camera works decently, even if the interpolation needs work or occlusion has some problems (or if the camera is static).</t>
  </si>
  <si>
    <t>Camera always moves, rotates, and zooms in/out smoothly, and has no major occlusion problems (assuming the camera is not static).</t>
  </si>
  <si>
    <t>Fatal Errors</t>
  </si>
  <si>
    <t>-1% Each</t>
  </si>
  <si>
    <t>-2% Each</t>
  </si>
  <si>
    <t>-30% Each</t>
  </si>
  <si>
    <t>Fatal design errors (copyright violations, rating violations, etc.) are a 30% penalty each.</t>
  </si>
  <si>
    <t>Miscellaneous Errors</t>
  </si>
  <si>
    <t>Additional significant design errors not covered below are a 1% penalty each.</t>
  </si>
  <si>
    <t>Serious Errors</t>
  </si>
  <si>
    <t>Additional serious design errors not covered below are a 2% penalty each.</t>
  </si>
  <si>
    <t>CTRL-ALT-DEL</t>
  </si>
  <si>
    <t>Game must smoothly handle CTRL-ALT-DEL or any similar interruption of the game. Nothing must interfere with being able to bring up the task manager and kill the program if necessary.</t>
  </si>
  <si>
    <t>ALT-TAB</t>
  </si>
  <si>
    <t>INTERRUPTION HANDLING</t>
  </si>
  <si>
    <t>Installs and runs properly on Windows 7, 8, and 10. If you think you meet this requirement, you must describe the testing you have done to confirm this in the comments.</t>
  </si>
  <si>
    <t>Installs and runs properly on all of the various test machines provided (assuming they are provided).</t>
  </si>
  <si>
    <t>Installs and runs properly on at least one Windows 7 machine in Tesla or Edison.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</si>
  <si>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A real installer is used to install the game (Inno, InstallShield, etc.--not just a zip file or anything similar).</t>
  </si>
  <si>
    <t>Real Installer</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</si>
  <si>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Intro Screen Bypass below).</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</si>
  <si>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DigiPen Logo above)--you do not have to wait for 2 seconds first. </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</si>
  <si>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 Note that even a 500MB installer is fine, as long as that space is not being used foolishly.</t>
    </r>
  </si>
  <si>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</si>
  <si>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No loading screen can be longer than 20 seconds, even if a loading message is shown.</t>
  </si>
  <si>
    <t>Game must not visibly freeze for more than a second when loading, transitioning, or at any other time without an animated loading screen or animated message being shown. (Unless the total transition time is less than 3 seconds.) This requirement is met even without animation if all loading screens are three seconds or less.</t>
  </si>
  <si>
    <t>Loading Message</t>
  </si>
  <si>
    <t>Maximum Loading Time</t>
  </si>
  <si>
    <t>Fullscreen Launch</t>
  </si>
  <si>
    <t>If the game supports and is intended to be played using a gamepad you must be able to navigate all menus with the gamepad. The dpad and both analog sticks must work for navigation to meet this requirement.</t>
  </si>
  <si>
    <t>The game detects and accepts a Gamepad/Peripheral even if it is plugged in after the game has started, assuming it is supported.</t>
  </si>
  <si>
    <t>Proper Copyrights</t>
  </si>
  <si>
    <t>Game must display the official DigiPen copyright on the game’s credits screen as described in the copyrights section of DigiPen Central at distance.digipen.edu. The game must also display any copyrights required by any libraries the game uses (FMOD, for example) as required by those libraries (this usually means on the credits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</si>
  <si>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Proper Credits</t>
  </si>
  <si>
    <t>Game must have a credits screen accessible from the pause menu and labeled "Credits" (do not change the wording of this option). The credits must follow the instructions in the credits section of DigiPen Central at distance.digipen.edu. Your credits can automatically begin at the end of the game as well, but that does not fulfill this requirement.</t>
  </si>
  <si>
    <t>The restart game option on the pause menu must reset the game without exiting or returning to the main menu. The exact nature of this option will depend on the nature of your game, and does not have to be labeled "Restart Game". Possibilities include "Return to Overworld", "New Game", "Exit Level", etc.</t>
  </si>
  <si>
    <t>Restart Game Option</t>
  </si>
  <si>
    <t>Proper Pausing</t>
  </si>
  <si>
    <t>When the game is paused, audio must stop or fade to a lower volume, and pausing or unpausing cannot cause odd problems with sound effects or music. Any controller vibration must also be paused (assuming the game uses vibration at all).</t>
  </si>
  <si>
    <t>Game must confirm any destructive action, such as quitting the game (always), returning to the main menu (if this is destructive and if there is a main menu),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</si>
  <si>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MENU FUNCTIONALITY</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</si>
  <si>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In-game tutorials, instructions, etc. are good things but do not fulfill this requirement.</t>
    </r>
  </si>
  <si>
    <t>Game 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</si>
  <si>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Gameplay must be paused whenever the game is minimized for any reason (barring a multi-player networked game). When un-minimized, the game can either be unpaused (if the pause menu was not active) or be restored with the pause menu activated (even if it wasn't before). The mouse must be released (if it was captured) when the game is minimized for any reason (including CTRL-ALT-DEL). While minimized, the game must not use large amounts of CPU or GPU cycles that are noticeable to the user.</t>
  </si>
  <si>
    <t>Game window must never become unresponsive (make sure you keep processing messages in all circumstances).</t>
  </si>
  <si>
    <t>Maintains a framerate at which the game is at least reasonably playable on a low-end machine (any machine with an integrated video card counts). If you think you meet this requirement, you must explain in detail the testing you have done in the comments.</t>
  </si>
  <si>
    <t>Maintains a framerate of at least 30 FPS on a low-end machine (any machine with an integrated video card counts). If you think you meet this requirement, you must explain in detail the testing you have done in the comments.</t>
  </si>
  <si>
    <t>+1% Each</t>
  </si>
  <si>
    <t>Early Submission</t>
  </si>
  <si>
    <t>Each day early a game is submitted is a +1% bonus (maximum of +3%).</t>
  </si>
  <si>
    <t>-5% Each</t>
  </si>
  <si>
    <t>Late Submission/Resubmission</t>
  </si>
  <si>
    <t>Fatal technical or submission errors are a 30% penalty each. This includes the installer not working, the game not running, missing critical files (including this one), etc.</t>
  </si>
  <si>
    <r>
      <t xml:space="preserve">A single file install for the game. </t>
    </r>
    <r>
      <rPr>
        <b/>
        <i/>
        <sz val="10"/>
        <color rgb="FF000000"/>
        <rFont val="Calibri"/>
        <scheme val="minor"/>
      </rPr>
      <t>Make sure you test the installer.</t>
    </r>
    <r>
      <rPr>
        <sz val="10"/>
        <color rgb="FF000000"/>
        <rFont val="Calibri"/>
        <scheme val="minor"/>
      </rPr>
      <t xml:space="preserve"> </t>
    </r>
  </si>
  <si>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r>
  </si>
  <si>
    <t>Additional significant technical or submission errors not covered below are a 1% penalty each. This includes an incorrect submission email, incorrectly named files or folders, extra files in the wrong place (including hidden ones such as "thumbs.db"), missing source commenting, etc.</t>
  </si>
  <si>
    <t>Additional serious technical or submission errors not covered below are a 2% penalty each. This includes missing submission emails, submitting to the wrong place, spreadsheet not filled out properly and completely (including all "student" fields), missing/extra non-critical files, etc.</t>
  </si>
  <si>
    <t>Design Bonuses</t>
  </si>
  <si>
    <t>Exceptional aspects of the game's design not covered below are a 1% bonus each.</t>
  </si>
  <si>
    <t>Game, whether through narrative or otherwise, evokes a strong, positive emotional response.</t>
  </si>
  <si>
    <t>Game, whether through narrative or otherwise, makes one of the instructors laugh out loud.</t>
  </si>
  <si>
    <t>Game, whether through narrative or otherwise, makes one of the instructors cry.</t>
  </si>
  <si>
    <t>CHARACTERS/DIALOG</t>
  </si>
  <si>
    <r>
      <t xml:space="preserve">Details </t>
    </r>
    <r>
      <rPr>
        <i/>
        <sz val="10"/>
        <color rgb="FFFFFFFF"/>
        <rFont val="Calibri"/>
        <scheme val="minor"/>
      </rPr>
      <t>(only applies if the game actually has characters/dialog)</t>
    </r>
  </si>
  <si>
    <t>Characters/dialog fit the game well and greatly enhance the experience of the game.</t>
  </si>
  <si>
    <t>Characters/dialog relate to each other well in interesting ways (either directly or indirectly).</t>
  </si>
  <si>
    <t>Three Great Characters</t>
  </si>
  <si>
    <t>At least one character fits the game perfectly and is highly memorable in a narrative sense.</t>
  </si>
  <si>
    <t>At least two characters fit the game perfectly and are highly memorable in a narrative sense.</t>
  </si>
  <si>
    <t>At least three characters fit the game perfectly and are highly memorable in a narrative sense.</t>
  </si>
  <si>
    <t>THEME/SETTING</t>
  </si>
  <si>
    <r>
      <t xml:space="preserve">Details </t>
    </r>
    <r>
      <rPr>
        <i/>
        <sz val="10"/>
        <color rgb="FFFFFFFF"/>
        <rFont val="Calibri"/>
        <scheme val="minor"/>
      </rPr>
      <t>(does not apply to purely abstract games)</t>
    </r>
  </si>
  <si>
    <t>Acceptable Theme/Setting</t>
  </si>
  <si>
    <t>Decent Theme/Setting</t>
  </si>
  <si>
    <t>Acceptable Characters/Dialog</t>
  </si>
  <si>
    <t>Decent Characters/Dialog</t>
  </si>
  <si>
    <t>Good Characters/Dialog</t>
  </si>
  <si>
    <t>Related Characters/Dialog</t>
  </si>
  <si>
    <t>Theme and setting are evocative, interesting, and greatly enhance the game.</t>
  </si>
  <si>
    <t>Deep Theme/Setting</t>
  </si>
  <si>
    <t>Great Theme/Setting</t>
  </si>
  <si>
    <t>Good Theme/Setting</t>
  </si>
  <si>
    <t>Theme and setting are deep, rich, and has lots of interesting background to discover.</t>
  </si>
  <si>
    <t>Theme and setting are amazing, memorable, and integrated into all aspects of the game.</t>
  </si>
  <si>
    <t>Text has no typos, has decent grammar and structure, and has lots of text (500+ words).</t>
  </si>
  <si>
    <t>ORIGINALITY BONUS</t>
  </si>
  <si>
    <t>+0% to +10%</t>
  </si>
  <si>
    <t>TECH/SUBMISSION EXTRAS</t>
  </si>
  <si>
    <t>DESIGN EXTRAS</t>
  </si>
  <si>
    <t>---</t>
  </si>
  <si>
    <t>ROLES</t>
  </si>
  <si>
    <t>SPECIALTIES</t>
  </si>
  <si>
    <r>
      <t xml:space="preserve">One person on each team must be the </t>
    </r>
    <r>
      <rPr>
        <b/>
        <sz val="10"/>
        <color theme="1"/>
        <rFont val="Calibri"/>
        <scheme val="minor"/>
      </rPr>
      <t>Director</t>
    </r>
    <r>
      <rPr>
        <sz val="10"/>
        <color theme="1"/>
        <rFont val="Calibri"/>
        <scheme val="minor"/>
      </rPr>
      <t xml:space="preserve"> and one must be the </t>
    </r>
    <r>
      <rPr>
        <b/>
        <sz val="10"/>
        <color theme="1"/>
        <rFont val="Calibri"/>
        <scheme val="minor"/>
      </rPr>
      <t>Producer</t>
    </r>
    <r>
      <rPr>
        <sz val="10"/>
        <color theme="1"/>
        <rFont val="Calibri"/>
        <scheme val="minor"/>
      </rPr>
      <t xml:space="preserve"> (this can be the same person on small teams, but this is not recommended). Directors and Producers can be from any degree program.</t>
    </r>
  </si>
  <si>
    <r>
      <t xml:space="preserve">• Teams with three or more programmers must have a </t>
    </r>
    <r>
      <rPr>
        <b/>
        <sz val="10"/>
        <color theme="1"/>
        <rFont val="Calibri"/>
        <scheme val="minor"/>
      </rPr>
      <t>Technical Lead</t>
    </r>
    <r>
      <rPr>
        <sz val="10"/>
        <color theme="1"/>
        <rFont val="Calibri"/>
        <scheme val="minor"/>
      </rPr>
      <t>, who should be a BS/MS student.</t>
    </r>
  </si>
  <si>
    <r>
      <t xml:space="preserve">• Teams with three or more designers must have a </t>
    </r>
    <r>
      <rPr>
        <b/>
        <sz val="10"/>
        <color theme="1"/>
        <rFont val="Calibri"/>
        <scheme val="minor"/>
      </rPr>
      <t>Design Lead</t>
    </r>
    <r>
      <rPr>
        <sz val="10"/>
        <color theme="1"/>
        <rFont val="Calibri"/>
        <scheme val="minor"/>
      </rPr>
      <t>, who should be a GD student.</t>
    </r>
  </si>
  <si>
    <r>
      <t xml:space="preserve">• Teams with three or more artists must have an </t>
    </r>
    <r>
      <rPr>
        <b/>
        <sz val="10"/>
        <color theme="1"/>
        <rFont val="Calibri"/>
        <scheme val="minor"/>
      </rPr>
      <t>Art Lead</t>
    </r>
    <r>
      <rPr>
        <sz val="10"/>
        <color theme="1"/>
        <rFont val="Calibri"/>
        <scheme val="minor"/>
      </rPr>
      <t>, who should be a BFA/MFA student.</t>
    </r>
  </si>
  <si>
    <r>
      <t xml:space="preserve">• Teams with even one dedicated sound designer must have an </t>
    </r>
    <r>
      <rPr>
        <b/>
        <sz val="10"/>
        <color theme="1"/>
        <rFont val="Calibri"/>
        <scheme val="minor"/>
      </rPr>
      <t>Audio Lead</t>
    </r>
    <r>
      <rPr>
        <sz val="10"/>
        <color theme="1"/>
        <rFont val="Calibri"/>
        <scheme val="minor"/>
      </rPr>
      <t>, who should be a BAMSD student.</t>
    </r>
  </si>
  <si>
    <r>
      <t xml:space="preserve">• All other team members have a role of </t>
    </r>
    <r>
      <rPr>
        <b/>
        <sz val="10"/>
        <color theme="1"/>
        <rFont val="Calibri"/>
        <scheme val="minor"/>
      </rPr>
      <t>Programmer</t>
    </r>
    <r>
      <rPr>
        <sz val="10"/>
        <color theme="1"/>
        <rFont val="Calibri"/>
        <scheme val="minor"/>
      </rPr>
      <t xml:space="preserve"> (for BS/MS students), </t>
    </r>
    <r>
      <rPr>
        <b/>
        <sz val="10"/>
        <color theme="1"/>
        <rFont val="Calibri"/>
        <scheme val="minor"/>
      </rPr>
      <t>Designer</t>
    </r>
    <r>
      <rPr>
        <sz val="10"/>
        <color theme="1"/>
        <rFont val="Calibri"/>
        <scheme val="minor"/>
      </rPr>
      <t xml:space="preserve"> (for BAGD students), or </t>
    </r>
    <r>
      <rPr>
        <b/>
        <sz val="10"/>
        <color theme="1"/>
        <rFont val="Calibri"/>
        <scheme val="minor"/>
      </rPr>
      <t>Artist</t>
    </r>
    <r>
      <rPr>
        <sz val="10"/>
        <color theme="1"/>
        <rFont val="Calibri"/>
        <scheme val="minor"/>
      </rPr>
      <t xml:space="preserve"> (for BFA/MFA students) by default (possibly in addition to being Director or Producer).</t>
    </r>
  </si>
  <si>
    <t>Primary Role</t>
  </si>
  <si>
    <t>Other Role</t>
  </si>
  <si>
    <t>Specialties are not listed on the team roster above, but a minimum of one role must be listed for each team member. Part-time team members should be listed as "contractors".</t>
  </si>
  <si>
    <t>These modifiers are calculated automatically based on the team roster.</t>
  </si>
  <si>
    <t>Different classes have different restrictions on engines and 2D/3D.</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</si>
  <si>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</si>
  <si>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DESIGNER GRADE</t>
  </si>
  <si>
    <t>AUDIO LEAD GRADE</t>
  </si>
  <si>
    <t>Team members can also be listed according to one or more specialties, as appropriate or desired, often in addition to other roles. This is usually not necessary on small teams.</t>
  </si>
  <si>
    <t>Each day late a game is submitted, and each time a resubmission is required, there is a cumulative 5% penalty. You will always get at least 24 hours after being notified to resubmit before additional late penalties start accruing.</t>
  </si>
  <si>
    <t>DigiPen EULA</t>
  </si>
  <si>
    <t>Camera is well-tuned, moves dynamically based on player position/facing/velocity, handles occlusion well, and never gets into a problematic state.</t>
  </si>
  <si>
    <t>The player's segment/episode/game progress is shown in a way that is cleanly integrated into the game, not just on the HUD.</t>
  </si>
  <si>
    <r>
      <t xml:space="preserve">For more details about the terminology used in this section (segment, episode, engagement, etc.), make sure you read all of the engagement theory articles at the </t>
    </r>
    <r>
      <rPr>
        <sz val="10"/>
        <color rgb="FF0000FF"/>
        <rFont val="Calibri"/>
        <scheme val="minor"/>
      </rPr>
      <t>www.zenrhino.org/theory</t>
    </r>
    <r>
      <rPr>
        <sz val="10"/>
        <color rgb="FF000000"/>
        <rFont val="Calibri"/>
        <scheme val="minor"/>
      </rPr>
      <t xml:space="preserve"> website. In particular, “level” does not always equal “episode”--make sure you know what constitutes and actual episode for your game.</t>
    </r>
  </si>
  <si>
    <t>Technical and Submission Extras</t>
  </si>
  <si>
    <t>Design Extras</t>
  </si>
  <si>
    <t>EMERGENCY CONTACT EMAIL and PHONE NUMBER:</t>
  </si>
  <si>
    <t>LOGO/TITLE SEQUENCE</t>
  </si>
  <si>
    <t>IN-GAME/LEVELS/ENVIRONMENTS</t>
  </si>
  <si>
    <t>Placeholder SFX</t>
  </si>
  <si>
    <t>Suitable SFX</t>
  </si>
  <si>
    <t>Quality SFX</t>
  </si>
  <si>
    <t>3D SFX</t>
  </si>
  <si>
    <t>Quality Mix</t>
  </si>
  <si>
    <t>Excellent 3D SFX</t>
  </si>
  <si>
    <t>Music is highly responsive to real-time input from the player and the game events, creating a seamless musical score that follows closely the emotional contour of game play.</t>
  </si>
  <si>
    <t>WIN/LOSE EVENTS</t>
  </si>
  <si>
    <t>CUT-SCENES/CINEMATICS/OUTRO/CREDITS</t>
  </si>
  <si>
    <t>Excellent Mix</t>
  </si>
  <si>
    <t>Narration</t>
  </si>
  <si>
    <t>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t>
  </si>
  <si>
    <t>AUDIO EXTRAS</t>
  </si>
  <si>
    <t>Audio Bonuses</t>
  </si>
  <si>
    <t>Exceptional aspects of the game's audio not covered below are a 1% bonus each.</t>
  </si>
  <si>
    <t>Additional serious audio errors not covered below are a 2% penalty each.</t>
  </si>
  <si>
    <t>Fatal audio errors (copyright violations, rating violations, etc.) are a 30% penalty each.</t>
  </si>
  <si>
    <t>Cinematic Feel</t>
  </si>
  <si>
    <t>Cinematic feel, epic music, sweetened sound effects, and dramatic dialog, written and produced so that it sounds like a commercial game trailer.</t>
  </si>
  <si>
    <t>Professional Musical Treatment</t>
  </si>
  <si>
    <t>Professional Narration</t>
  </si>
  <si>
    <t>Narration is professional-quality in the writing, voice-acting, direction, production, and mix.</t>
  </si>
  <si>
    <t>Music is edited and mixed to sound like a commercial game trailer.</t>
  </si>
  <si>
    <t>Enhanced Sound Effects</t>
  </si>
  <si>
    <t>"Sweetened" sound effects enhance the captured in-game SFX.</t>
  </si>
  <si>
    <t>Custom voice narration – written and recorded for the game trailer, properly recorded and mixed with music and sound effects.</t>
  </si>
  <si>
    <t>Effective Use of Music</t>
  </si>
  <si>
    <t>Music is edited and mixed effectively to synchronize with visuals.</t>
  </si>
  <si>
    <t>Mixed Synchronized Soundtrack</t>
  </si>
  <si>
    <t>Synchronized Soundtrack</t>
  </si>
  <si>
    <t>Gameplay video clips were captured with music OFF and SFX ON, and edited into a game trailer, then music was added.</t>
  </si>
  <si>
    <t>Epic Dialog</t>
  </si>
  <si>
    <t>Cinematic, dramatic dialog, written and produced so that it flows naturally from the narrative and sounds like a movie.</t>
  </si>
  <si>
    <t>Professional Dialog</t>
  </si>
  <si>
    <t>Dialog is professional-quality in the writing, voice-acting, direction, and production.</t>
  </si>
  <si>
    <t>Quality Dialog</t>
  </si>
  <si>
    <t>Dialog is high-quality, well-written, well-acted, and mixed well with music &amp; SFX.</t>
  </si>
  <si>
    <t>Suitable Dialog</t>
  </si>
  <si>
    <t>Has suitable dialog, well-written and well-recorded, easy-to-understand.</t>
  </si>
  <si>
    <t>Has audible placeholder dialog.</t>
  </si>
  <si>
    <t>Placeholder Dialog</t>
  </si>
  <si>
    <t>Epic Music &amp; Sound</t>
  </si>
  <si>
    <r>
      <t xml:space="preserve">Details </t>
    </r>
    <r>
      <rPr>
        <i/>
        <sz val="10"/>
        <color rgb="FFFFFFFF"/>
        <rFont val="Calibri"/>
        <scheme val="minor"/>
      </rPr>
      <t>(bonuses only apply if there is a sufficient quantity of dialog)</t>
    </r>
  </si>
  <si>
    <r>
      <t>Details</t>
    </r>
    <r>
      <rPr>
        <i/>
        <sz val="10"/>
        <color rgb="FFFFFFFF"/>
        <rFont val="Calibri"/>
        <scheme val="minor"/>
      </rPr>
      <t xml:space="preserve"> (bonuses only apply if there is a sufficient quantity of cinematics, etc.)</t>
    </r>
  </si>
  <si>
    <t>GAME TRAILER</t>
  </si>
  <si>
    <t>Placeholder Music &amp; Sound</t>
  </si>
  <si>
    <t>Suitable Music &amp; Sound</t>
  </si>
  <si>
    <t>Polished Music &amp; Sound</t>
  </si>
  <si>
    <t>Professional Music &amp; Sound</t>
  </si>
  <si>
    <t>Exceptional music and SFX. Creative, professional sounding composition, cinematic sfx, and dialog.</t>
  </si>
  <si>
    <t>Music, dialog, SFX are superbly mixed with no flaws.</t>
  </si>
  <si>
    <t>Professional grade music and SFX. All SFX tightly synchronized with visuals. Music flows appropriately with visuals and matches scene transitions appropriately.</t>
  </si>
  <si>
    <t>Music, dialog, SFX are adequately mixed.</t>
  </si>
  <si>
    <t>Well polished music and sound. Good synchronization for most SFX.</t>
  </si>
  <si>
    <t>Has suitable music and SFX. Some SFX tightly synchronized with visuals.</t>
  </si>
  <si>
    <t>Has audible placeholder music and SFX.</t>
  </si>
  <si>
    <t>Basic Win/Lose Audio</t>
  </si>
  <si>
    <t>Suitable Win/Lose Audio</t>
  </si>
  <si>
    <t>Quality Win/Lose Audio</t>
  </si>
  <si>
    <t>Seamless Win/Lose Transitions</t>
  </si>
  <si>
    <t>Epic Win/Lose Audio</t>
  </si>
  <si>
    <t>All win/lose events have placeholder music and/or sound effects.</t>
  </si>
  <si>
    <t>All win/lose events have suitable music and/or sound effects.</t>
  </si>
  <si>
    <t>All win/lose events have quality music and/or sound effects that match the style of the game and are well-synchronized with the animation.</t>
  </si>
  <si>
    <t>Music and audio feedback for win/lose events is emotionally evocative and/or deeply moving.</t>
  </si>
  <si>
    <t>Transitions between game play, win/lose events, and menus is seamless and smooth-flowing, without abrupt or jarring contrasts in the music and sound design.</t>
  </si>
  <si>
    <t>3D Sound Occlusion</t>
  </si>
  <si>
    <t>Appropriate sound effects change volume and EQ based on game geometry (e.g, sound from behind a wall has a lo-pass filter applied).</t>
  </si>
  <si>
    <t>Multichannel Authored FP SFX</t>
  </si>
  <si>
    <t>Sound effects for first-person player characters, such as weapons fire, are authored as stereo.</t>
  </si>
  <si>
    <t>Spatialized SFX - HRTF Audio</t>
  </si>
  <si>
    <t>Game uses HRTF-rendered audio to position sound effects in 3D space.</t>
  </si>
  <si>
    <t>Highly Adaptive Musical Score</t>
  </si>
  <si>
    <t>Music and SFX are seamlessly integrated to create a musical soundscape as the player receives feedback while playing the game; musical sound effects fit harmonically and rhythmically to produce a interactive musical backdrop (think Peggle 2).</t>
  </si>
  <si>
    <t>Music is exceptionally well-composed and produced; music is emotionally evocative and powerful, and can be compared favorably with the best commercial productions.</t>
  </si>
  <si>
    <t>Seamlessly Integrated Soundscape</t>
  </si>
  <si>
    <t>Exceptionally Composed &amp; Produced</t>
  </si>
  <si>
    <t>Live Music</t>
  </si>
  <si>
    <t>Music features one or more acoustically-recorded live musicians or vocalists (non-VO).</t>
  </si>
  <si>
    <t xml:space="preserve">All SFX that should be 3D are 3D. Some SFX changes adjust only panning and attenuation, but also EQ and/or reverb with distance &amp; position; "sound cones" or other appopriate parameters correctly applied. </t>
  </si>
  <si>
    <t>Adaptive Music</t>
  </si>
  <si>
    <t>Music features some adaptive scheme, such as vertical layering, horizontal resequencing, without jarring transitions.</t>
  </si>
  <si>
    <t>Music, dialog &amp; SFX are well-mixed: dialog is clearly intelligible; sound effects and music are balanced; sound levels between menus, game play, and cut-scenes are well-matched.</t>
  </si>
  <si>
    <t>Most SFX that should be 3D are 3D - that is, sound sources are given x, y, z coordinates by the game programmer and are panned and attenuated accordiing to position relative to camera, and to the number of speakers.</t>
  </si>
  <si>
    <t>All game events requiring sound have quality SFX that match the style of the game, are well-synchronized with animation.</t>
  </si>
  <si>
    <t>Quality Music or Ambience</t>
  </si>
  <si>
    <t>All game environments have quality music or ambience that match the game art &amp; style and are well-produced and well-mixed.</t>
  </si>
  <si>
    <t>Rough Mix</t>
  </si>
  <si>
    <t>No blatant mix issues – music, ambience, and sound effects are all at roughly the appropriate level; nothing is way too loud or way too quiet.</t>
  </si>
  <si>
    <t>All game events have SFX that are suitable to the style of the game art &amp; animation; loops are inaudible.</t>
  </si>
  <si>
    <t>Suitable Music or Ambience</t>
  </si>
  <si>
    <t>All game environments have music or ambience that is suitable to the style of the game art &amp; animation; loops are inaudible.</t>
  </si>
  <si>
    <t>All game events requiring sound have audible placeholder SFX.</t>
  </si>
  <si>
    <t>All game environments have audible placeholder music or ambience.</t>
  </si>
  <si>
    <t>Placeholder Music or Ambience</t>
  </si>
  <si>
    <t>All menus have audible placeholder music or ambience.</t>
  </si>
  <si>
    <t>Pause Menu</t>
  </si>
  <si>
    <t>Volume of music or ambience is attenuated, muted, or otherwise appropriately affected when the game is paused.</t>
  </si>
  <si>
    <t>All menus have audible placeholder sound effects.</t>
  </si>
  <si>
    <t>All menus have suitable music or ambience; loop points are inaudible.</t>
  </si>
  <si>
    <t>All menus have suitable sound effects.</t>
  </si>
  <si>
    <t>Synchronized SFX</t>
  </si>
  <si>
    <t>All menu sound effects are suitable to the style of the game and tightly synchronized with the animation.</t>
  </si>
  <si>
    <t>Quality Music &amp; Ambience</t>
  </si>
  <si>
    <t>Menu music or ambience is well-produced and well-mixed.</t>
  </si>
  <si>
    <t>Quality &amp; Variety Menu SFX</t>
  </si>
  <si>
    <t>There is a variety of quality menu SFX, all of which match the animation.</t>
  </si>
  <si>
    <t>Highly-Polished Music and SFX</t>
  </si>
  <si>
    <t>Menu music, ambience, and SFX are highly original, well-produced, well-mixed, and well-matched with the art style, creating a cohesive experience.</t>
  </si>
  <si>
    <t>Clever Use of Menu Audio</t>
  </si>
  <si>
    <t>Exceptionally clever use of audio in the menus. For example: game play hints embedded in the menu sound effects; musical game embedded in the menu interactions.</t>
  </si>
  <si>
    <t>Placeholder Music or Sound</t>
  </si>
  <si>
    <t>Suitable Music or Sound</t>
  </si>
  <si>
    <t>Quality Music and Sound</t>
  </si>
  <si>
    <t>Inspired Music and Sound</t>
  </si>
  <si>
    <t>Music &amp; sound for logo &amp; title screens is highly original, professional-quality, well-mixed, and perfectly synchronized; visual nuances are matched sonically.</t>
  </si>
  <si>
    <t>Music &amp; sound for logo &amp; title screens is suitable to the game, well-produced and well-mixed, and matches animation &amp; flow.</t>
  </si>
  <si>
    <t>Has music or sound for logo &amp; title screens that is suitable to the art style.</t>
  </si>
  <si>
    <t>Has audible placeholder music or sound for logo &amp; title screens.</t>
  </si>
  <si>
    <t>Visual Elements Controlled by Audio</t>
  </si>
  <si>
    <t>Extremely interesting direct control of visual elements by audio. For example: animation of a dancing character is driven by the music; or, flame animation controlled by the sound of the wind; or, scene change synchronized with musical measure boundary.</t>
  </si>
  <si>
    <t>Audio Extras</t>
  </si>
  <si>
    <t>Dedicated BAMSDs:</t>
  </si>
  <si>
    <t>Dedicated BFAs:</t>
  </si>
  <si>
    <t>ART EXTRAS</t>
  </si>
  <si>
    <t>Art Bonuses</t>
  </si>
  <si>
    <t>Exceptional aspects of the game's art not covered below are a 1% bonus each.</t>
  </si>
  <si>
    <t>Additional significant art errors not covered below are a 1% penalty each.</t>
  </si>
  <si>
    <t>Additional serious art errors not covered below are a 2% penalty each.</t>
  </si>
  <si>
    <t>Fatal art errors (copyright violations, rating violations, etc.) are a 30% penalty each.</t>
  </si>
  <si>
    <t>Additional significant audio errors not covered below are a 1% penalty each.</t>
  </si>
  <si>
    <t>ART REQUIREMENTS</t>
  </si>
  <si>
    <t>Art Extras</t>
  </si>
  <si>
    <t>All game environments have music or ambience that is suitable to the style of the game art &amp; animation.</t>
  </si>
  <si>
    <t>All game events have SFX that are suitable to the style of the game art &amp; animation.</t>
  </si>
  <si>
    <t>Has suitable music and SFX, if any.</t>
  </si>
  <si>
    <t>Game must smoothly handle ALT-TAB for graphics (minimized if true, non-windowed, full screen, then restored to full screen when you return to the game), audio (muted, then restored when you return to the game), and input (mouse, keyboard, and controls do not become confused, and also work properly when you return to the game). This requirement is also failed if the machine is not responsive for more than three seconds after hitting ALT-TAB or if game displays in the background at any point without the user specifically selecting the game to be displayed.</t>
  </si>
  <si>
    <t>Game either launches in fullscreen mode or has a launcher that allows you to choose the resolution (and windowed/fullscreen). This requirement is not met if the game cannot run in fullscreen. Note that fullscreen mode can be either "true" fullscreen or windowed fullscreen (with no borders, title bars, etc.). It does not have to do both.</t>
  </si>
  <si>
    <t>Art has no artifacts</t>
  </si>
  <si>
    <t>Not Derivative</t>
  </si>
  <si>
    <t>Art is not highly derivative of a style seen many times before.</t>
  </si>
  <si>
    <t>Distinctive Style</t>
  </si>
  <si>
    <t>Art has a distinctive style that immediately draws the attention of anyone who sees it.</t>
  </si>
  <si>
    <t>ENVIRONMENT</t>
  </si>
  <si>
    <r>
      <t>Details</t>
    </r>
    <r>
      <rPr>
        <i/>
        <sz val="10"/>
        <color rgb="FFFFFFFF"/>
        <rFont val="Calibri"/>
        <scheme val="minor"/>
      </rPr>
      <t xml:space="preserve"> (only art in the game counts)</t>
    </r>
  </si>
  <si>
    <t>Innovative Environment</t>
  </si>
  <si>
    <t>The environment as a whole is visually unique or innovative.</t>
  </si>
  <si>
    <t>LIGHTING AND SHADOWS</t>
  </si>
  <si>
    <t>The lighting/shadows as a whole are visually unique or innovative.</t>
  </si>
  <si>
    <t>SKYBOX/MATTE PAINTING</t>
  </si>
  <si>
    <t>Basic Skybox/Matte Painting</t>
  </si>
  <si>
    <t>No Technical Problems</t>
  </si>
  <si>
    <t>Skybox/matte painting does not have major technical problems, such as issues with the clipping plane.</t>
  </si>
  <si>
    <t>Good Skybox/Matte Painting</t>
  </si>
  <si>
    <t>Skybox/matte painting looks very nice and fits the game well.</t>
  </si>
  <si>
    <t>Great Skybox/Matte Painting</t>
  </si>
  <si>
    <t>Skybox/matte painting looks very nice, polished, and fits the game very well and is somewhat memorable.</t>
  </si>
  <si>
    <t>VISUAL FX</t>
  </si>
  <si>
    <t>All VFX in Game</t>
  </si>
  <si>
    <t>There are no placeholder VFX. All VFX required for the games are implemented.</t>
  </si>
  <si>
    <t>Most VFX are somewhat polished, not just working.</t>
  </si>
  <si>
    <t>All VFX Match</t>
  </si>
  <si>
    <t>Polished Most VFX</t>
  </si>
  <si>
    <t>Decent Secondary VFX</t>
  </si>
  <si>
    <t>Many secondary VFX are polished, not just working.</t>
  </si>
  <si>
    <t>All of VFX Polished</t>
  </si>
  <si>
    <t>All VFX are highly polished.</t>
  </si>
  <si>
    <t>Interesting Transition VFX</t>
  </si>
  <si>
    <t>Game uses VFX to create interesting transitions between levels, during respawns, etc.</t>
  </si>
  <si>
    <t>Epic VFX</t>
  </si>
  <si>
    <t>One or more VFX are epic and extremely memorable.</t>
  </si>
  <si>
    <t>Emotional VFX</t>
  </si>
  <si>
    <t>One or more VFX provoke a strong, positive emotional response.</t>
  </si>
  <si>
    <t>CHARACTER MODELS/TEXTURES</t>
  </si>
  <si>
    <t>Basic Character Models</t>
  </si>
  <si>
    <t>Basic Character Textures</t>
  </si>
  <si>
    <t>Background Contrast</t>
  </si>
  <si>
    <t>All character models pop from the background.</t>
  </si>
  <si>
    <t>Good Models</t>
  </si>
  <si>
    <t>Good Textures</t>
  </si>
  <si>
    <t>Great Models</t>
  </si>
  <si>
    <t>Great Textures</t>
  </si>
  <si>
    <t>Innovative Characters</t>
  </si>
  <si>
    <t>All characters in the game are visually unique or innovative.</t>
  </si>
  <si>
    <t>CHARACTER ANIMATIONS</t>
  </si>
  <si>
    <t>Basic Animations</t>
  </si>
  <si>
    <t>Polished Animations</t>
  </si>
  <si>
    <t>All basic animations are polished for all character.</t>
  </si>
  <si>
    <t>Animation Weight</t>
  </si>
  <si>
    <t>All basic animations have weight for all characters.</t>
  </si>
  <si>
    <t>Lots of  Animations</t>
  </si>
  <si>
    <t>Memorable Animations</t>
  </si>
  <si>
    <t>One or more animations are unique and memorable.</t>
  </si>
  <si>
    <t>Epic Animations</t>
  </si>
  <si>
    <t>One or more animations are epic and extremely memorable.</t>
  </si>
  <si>
    <t>Emotional Animations</t>
  </si>
  <si>
    <t>One or more animations provoke a strong, positive emotional response.</t>
  </si>
  <si>
    <t>OVERALL VISUALS</t>
  </si>
  <si>
    <t>No Placeholder VFX</t>
  </si>
  <si>
    <t>Win/Lose VFX in Game</t>
  </si>
  <si>
    <t>Appropriate VFX for winning and/or losing are in the game. There must be some time to process a victory or defeat, the game cannot just suddenly go to a game over screen or suddenly respawn the player without some delay.</t>
  </si>
  <si>
    <t>All VFX for actions, events, status, etc. are in the game. If the player cannot tell something important happened due to lack of needed visual effects, then this requirement is not met.</t>
  </si>
  <si>
    <t>Background VFX</t>
  </si>
  <si>
    <t>Game has lots VFX for minor events and actions, or just in the background, that really make the game feel alive. You'll need at least a dozen background VFX to get this.</t>
  </si>
  <si>
    <t>This rubric is for projects with a dedicated BAMSD student and is much more extensive than the regular audio rubric. 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t>
  </si>
  <si>
    <t>Note that you do not have to have elaborate art in your game to fulfill the required and basic art requirements. A clean, abstract look that relies heavily on special effects for visual interest can work very well for many games.</t>
  </si>
  <si>
    <t>The environment is not missing any models or textures.</t>
  </si>
  <si>
    <t>No Environment Art Missing</t>
  </si>
  <si>
    <t>No Placeholder Art</t>
  </si>
  <si>
    <t>The environment art has no placeholder models or textures, including that all models are scaled appropriately and no textures are noticeably stretched or have bad tiling.</t>
  </si>
  <si>
    <t>Extensive Environment Props</t>
  </si>
  <si>
    <t>The environment has lots of props, making it feel detailed and complete.</t>
  </si>
  <si>
    <t>High Quality Environment Art</t>
  </si>
  <si>
    <t>Environment models and textures are high quality and visually appealing.</t>
  </si>
  <si>
    <t>Professional Quality Environment Art</t>
  </si>
  <si>
    <t>Environment models and textures are professional quality, visually stunning, and could be published.</t>
  </si>
  <si>
    <t>Workable Lighting and Shadows</t>
  </si>
  <si>
    <t>Lighting and shadows do not make the game difficult to play.</t>
  </si>
  <si>
    <r>
      <t>Details</t>
    </r>
    <r>
      <rPr>
        <i/>
        <sz val="10"/>
        <color rgb="FFFFFFFF"/>
        <rFont val="Calibri"/>
        <scheme val="minor"/>
      </rPr>
      <t xml:space="preserve"> (includes color palette for 2D games)</t>
    </r>
  </si>
  <si>
    <r>
      <t>Details</t>
    </r>
    <r>
      <rPr>
        <i/>
        <sz val="10"/>
        <color rgb="FFFFFFFF"/>
        <rFont val="Calibri"/>
        <scheme val="minor"/>
      </rPr>
      <t xml:space="preserve"> (includes environment sprites for 2D games)</t>
    </r>
  </si>
  <si>
    <t>Decent Lighting and Shadows</t>
  </si>
  <si>
    <t>Lighting and shadows are decent quality, even if they are not that good.</t>
  </si>
  <si>
    <t>Good Lighting and Shadows</t>
  </si>
  <si>
    <t>Lighting intensity and colors look good, along with good shadows, and match the mood, look, and feel of the game well.</t>
  </si>
  <si>
    <t>Great Lighting and Shadows</t>
  </si>
  <si>
    <t>Lighting intensity and colors look great, with well-motivated color, along with great shadows.</t>
  </si>
  <si>
    <t>Innovative Lighting and Shadows</t>
  </si>
  <si>
    <t>All VFX match the art style of the game at least decently.</t>
  </si>
  <si>
    <t>A basic skybox/matte painting is in the game and at doesn't clash with the rest of the art.</t>
  </si>
  <si>
    <t>All character models are implemented in the game and fit the game.</t>
  </si>
  <si>
    <t>All character textures are implemented in the game and fit the game.</t>
  </si>
  <si>
    <t>All character models have good silhouettes, deform well, and generally look good.</t>
  </si>
  <si>
    <t>All character textures look fairly good.</t>
  </si>
  <si>
    <t>All character models look great, have nice details, feel good to play, are interesting and striking.</t>
  </si>
  <si>
    <t>All character textures are very high quality.</t>
  </si>
  <si>
    <r>
      <t>Details</t>
    </r>
    <r>
      <rPr>
        <i/>
        <sz val="10"/>
        <color rgb="FFFFFFFF"/>
        <rFont val="Calibri"/>
        <scheme val="minor"/>
      </rPr>
      <t xml:space="preserve"> (includes character sprites in a 2D game)</t>
    </r>
  </si>
  <si>
    <t>All basic animations (run, walk, jump…) for all characters are in the game.</t>
  </si>
  <si>
    <t>Has a large set of varied animations making the game feel very alive, non-redundant.</t>
  </si>
  <si>
    <t>Music and SFX and dialog are mixed appropriately; music appropriate to trailer.</t>
  </si>
  <si>
    <t>Theme and setting are acceptable for a DigiPen game and do not actively work against the experience of the game.</t>
  </si>
  <si>
    <t>Limit</t>
  </si>
  <si>
    <t>Part-Time Team Members (-1% each)</t>
  </si>
  <si>
    <t>The base grade is used on the "Project Grade" tab to determine the baseline for the entire project, before any actual requirements are graded.</t>
  </si>
  <si>
    <t>Revealed Theme/Setting</t>
  </si>
  <si>
    <t>Any backstory or other narrative details are revealed cleanly in the normal flow of the game, not through exposition.</t>
  </si>
  <si>
    <t>Theme and setting are decent quality and not just partially realized due to lack of resources (make an abstract game if this is a problem).</t>
  </si>
  <si>
    <t>Any characters/dialog are acceptable for a DigiPen game and do not actively work against the experience of the game.</t>
  </si>
  <si>
    <t>Proper Amount of Characters/Dialog</t>
  </si>
  <si>
    <t>The number of characters is not large enough to dilute the quality of the characters, and the amount of dialog is not so much that it dilutes the quality of the dialog. You must limit the number of characters and amount of dialog you have in order to maximize quality.</t>
  </si>
  <si>
    <t>Any characters/dialog are decent quality. Characters and dialog do not fall in to easy stereotypes of gender, race, etc.</t>
  </si>
  <si>
    <t>Minimal Use of Words</t>
  </si>
  <si>
    <t>In the game itself (not in menus, credits, etc.), there are no more than 100 words used (either as text or as voice). You can get a waiver for this if the words you use are truly the most effective way to improve the game, but you need a lot fewer words than you think. Your instructors will help you figure out how to convey the emotional beats you are after with few or no words.</t>
  </si>
  <si>
    <t>To reach an A, must have tech bonuses equal to all advanced being completed.</t>
  </si>
  <si>
    <t>To reach an A, must have design bonuses equal to all advanced being completed.</t>
  </si>
  <si>
    <t>To reach an A, must have art bonuses equal to all advanced being completed.</t>
  </si>
  <si>
    <t>To reach an A, must have audio bonuses equal to all advanced being completed.</t>
  </si>
  <si>
    <t>Once a nominal total grade goes above a 95%, it gets harder to increase the actual final grade, as shown on the right. Individual disciplines are also limited based on the bonuses from that category.</t>
  </si>
  <si>
    <t>Full-Time Programmers (-2% each)</t>
  </si>
  <si>
    <t>Full-Time Designers (-2% each)</t>
  </si>
  <si>
    <t>Full-Time Artists (-2% each)</t>
  </si>
  <si>
    <t>Full-Time Audio Lead (-2% each)</t>
  </si>
  <si>
    <t>Additional team composition limits can be set by the instructor on a case-by-case basis (depending on the nature of your project).</t>
  </si>
  <si>
    <t>VISUAL QUALITY</t>
  </si>
  <si>
    <t xml:space="preserve">All art is acceptable for a DigiPen game. This is low bar. Core gameplay is not obstructed by missing art. </t>
  </si>
  <si>
    <t>Visible Art</t>
  </si>
  <si>
    <t xml:space="preserve">Art, color palette, and lighting enhance the game experience, making it more player friendly. </t>
  </si>
  <si>
    <t>Placeholder Art</t>
  </si>
  <si>
    <t>Some of the art might be placeholder, but not too sloppy and not a lot of problems with glitches, artifacts, etc.</t>
  </si>
  <si>
    <t>Final Style Guide</t>
  </si>
  <si>
    <t>Final Style Guide turned in with all the required elements (In the Style Guide requirements doc)</t>
  </si>
  <si>
    <t>Appropriate Scale</t>
  </si>
  <si>
    <t xml:space="preserve">Art is scaled correctly, with no pixelation problems or odd size mismatches. The art was created at the right resolution. </t>
  </si>
  <si>
    <t>Decent Quality Art</t>
  </si>
  <si>
    <t xml:space="preserve">Art is at a resonable level of artistic execution. The point is achieved, but could be quite a bit better. </t>
  </si>
  <si>
    <t>Art and animation has very few, if any, visual artifacts or glitches.</t>
  </si>
  <si>
    <t>Themed Art</t>
  </si>
  <si>
    <t xml:space="preserve">Art effectively supports the theme of the game and creates an IP that stands on its own. This means that the art is beyond just being functional. </t>
  </si>
  <si>
    <t>Supports the gameplay</t>
  </si>
  <si>
    <t xml:space="preserve">The art by its design and movement, supports the specific gameplay of the game. </t>
  </si>
  <si>
    <t>Visual Consistency</t>
  </si>
  <si>
    <t>The overall sense of lighting, scene and character design hold together as a single vision.</t>
  </si>
  <si>
    <t>Well-Themed Art</t>
  </si>
  <si>
    <t>Art matches the game's theme really well. The idea behind the game is strongly supported by the artistic execution. All the art elements show a deep understanding of what it takes to support and theme gameplay.</t>
  </si>
  <si>
    <t>High Quality Art</t>
  </si>
  <si>
    <t>Art is of high quality throughout. Attention to all the detail of the main componants has been achieved. The game could compete at a professional level with only a few strategic tweaks.</t>
  </si>
  <si>
    <t>Varied Art</t>
  </si>
  <si>
    <t xml:space="preserve">Art has a significant amount of variety in a way that works well for the game. It does not feel like the art was overused or shortchanged. </t>
  </si>
  <si>
    <t>Extensive Art</t>
  </si>
  <si>
    <t xml:space="preserve">Has tons of art with lots of variety that greatly enhances the experience of the game. </t>
  </si>
  <si>
    <t>Professional Art</t>
  </si>
  <si>
    <t xml:space="preserve">Art is of professional quality throughout. </t>
  </si>
  <si>
    <t xml:space="preserve">Art has an unique and interesting style that matches the game's theme perfectly. This should represent a specific artistic point of view or style that is easily distiguishes it from other games. </t>
  </si>
  <si>
    <t>Perfect Cohesion</t>
  </si>
  <si>
    <t>All visual elements blend together with each other perfectly.</t>
  </si>
  <si>
    <t xml:space="preserve">Overall visuals are emotionally resonant, not just good looking. </t>
  </si>
  <si>
    <t>ANIMATIONS</t>
  </si>
  <si>
    <t>Simple Animations</t>
  </si>
  <si>
    <t>Game has at least six or more character or world animation sets, even if they are simple or limited. Menu and HUD animations do not count.</t>
  </si>
  <si>
    <t>Critical Gameplay Animations</t>
  </si>
  <si>
    <t>Game has many animations that are critical for actual gameplay, not just for looking good.</t>
  </si>
  <si>
    <t>Decent Quality Animations</t>
  </si>
  <si>
    <t>Animations are of decent quality, without any major glitches or oddities. The game should be fully playable.</t>
  </si>
  <si>
    <t>Decent Quantity Animations &amp; VFX</t>
  </si>
  <si>
    <t xml:space="preserve">Game has at least a dozen or more character and environment animations. These should be at the smooth animation stage. </t>
  </si>
  <si>
    <t>Animation shows a good use of the tools and tech</t>
  </si>
  <si>
    <t xml:space="preserve">The animations are efficient, well implemented, and show a good understanding of the software and game engine in their implementation. The animations should be well designed and blend together smoothly. </t>
  </si>
  <si>
    <t>High Quality Animations</t>
  </si>
  <si>
    <t xml:space="preserve">Animations are of high quality with no glitches. All animations that support gameplay are in and at a shipable level. Facial animation is used effectively if applicable. </t>
  </si>
  <si>
    <t xml:space="preserve">The "world" is brought to life </t>
  </si>
  <si>
    <t xml:space="preserve">The world and environment is brought to life through the animations. This could include animated skys, parallaxed backgrounds, props, ambient life, etc. </t>
  </si>
  <si>
    <t>Amiations support gameplay</t>
  </si>
  <si>
    <t>The animations fully support the controller scheme and the feel of the gameplay. Characters and objects are fun to control and their movements feel natural and intuitive.</t>
  </si>
  <si>
    <t>Interesting Transitions and blends</t>
  </si>
  <si>
    <t>Game uses animation to create interesting blends and transitions between levels, during respawns, on hits, victory moments, speed transitions, deaths, etc.</t>
  </si>
  <si>
    <t>Varied Animations</t>
  </si>
  <si>
    <t>Animations have a good amount of interesting variety, with at least dozens of individual character and environmental animations.</t>
  </si>
  <si>
    <t>Professional Animations</t>
  </si>
  <si>
    <t xml:space="preserve">Animations are of professional quality with no glitches. This would include secondary motion, follow through, sqash and stretch, and small details. </t>
  </si>
  <si>
    <t>Sophisticated Transitions</t>
  </si>
  <si>
    <t>Game uses animation to create slick and sophisticated flavor animations transitions between levels, during respawns, character transitions, flavor animations, etc.</t>
  </si>
  <si>
    <t xml:space="preserve">One or more animations are stunning and extremely memorable. Facial animation (if applicable) is highly polished and used in key sequences. </t>
  </si>
  <si>
    <t xml:space="preserve">One or more animations provoke a strong, positive emotional response. </t>
  </si>
  <si>
    <t>VISUAL FEEDBACK</t>
  </si>
  <si>
    <t>Actions and Events Visual Feedback</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</si>
  <si>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</si>
  <si>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</si>
  <si>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</si>
  <si>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</si>
  <si>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</si>
  <si>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</si>
  <si>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</si>
  <si>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</si>
  <si>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</si>
  <si>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</si>
  <si>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background/world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</si>
  <si>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</si>
  <si>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</si>
  <si>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</si>
  <si>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</si>
  <si>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</si>
  <si>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</si>
  <si>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</si>
  <si>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t>
  </si>
  <si>
    <t>VFX</t>
  </si>
  <si>
    <t>Critical Gameplay VFX</t>
  </si>
  <si>
    <t xml:space="preserve">Game has VFX that function as feedback for important interactions. </t>
  </si>
  <si>
    <t>Simple VFX</t>
  </si>
  <si>
    <t>Game has at least ten or more custom visual effects, even if they are simple or limited. Menu and HUD  vfx can count.</t>
  </si>
  <si>
    <t>Decent Quality VFX</t>
  </si>
  <si>
    <t>VFX are of decent quality, without any major glitches or oddities.</t>
  </si>
  <si>
    <t>Critical VFX</t>
  </si>
  <si>
    <t xml:space="preserve">Game has ALL VFX that are critical for actual gameplay, not just for looking good. This should be established in the art asset spreadsheet. The VFX should be of reasonable artistic quality. </t>
  </si>
  <si>
    <t>Decent Quantity VFX</t>
  </si>
  <si>
    <t>Game has at least a twenty or more VFX. UI and HUD VFX do count.</t>
  </si>
  <si>
    <t>High Quality VFX</t>
  </si>
  <si>
    <t>VFX are of high quality with no glitches.</t>
  </si>
  <si>
    <t>Interesting VFX Transitions</t>
  </si>
  <si>
    <t>Game uses VFX to create interesting transitions between levels, during respawns, character reactions, impacts, combat moments, weapons and magic transitions, etc.</t>
  </si>
  <si>
    <t>Professional VFX</t>
  </si>
  <si>
    <t xml:space="preserve">VFX are of professional quality with no glitches. The VFX should match the style and theme of the game well. </t>
  </si>
  <si>
    <t>Varied VFX</t>
  </si>
  <si>
    <t xml:space="preserve"> VFX have a good amount of interesting variety, with at least dozens of individual VFX. UI and HUD VFX do count.</t>
  </si>
  <si>
    <t>Sophisticated Transitions VFX</t>
  </si>
  <si>
    <t>Game uses VFX to create slick and sophisticated transitions between levels, during respawns, etc.</t>
  </si>
  <si>
    <t>USER INTERFACE (Menus, buttons, non-diegetic)</t>
  </si>
  <si>
    <t>UI Visuals</t>
  </si>
  <si>
    <t>All User Interface visuals are decent and aren't sloppy or just hacked in.</t>
  </si>
  <si>
    <t>Font selection</t>
  </si>
  <si>
    <t>Appropriate fonts are chosen and implemented. All fonts comply with Digipen policies. Fonts are legible.</t>
  </si>
  <si>
    <t>UI Text</t>
  </si>
  <si>
    <t>Digipen screen, Splash screen, credits screen</t>
  </si>
  <si>
    <t>All required screens that bracket the gameplay experience are implemented and have smooth transitions into and out of gameplay.</t>
  </si>
  <si>
    <t>UI Usability</t>
  </si>
  <si>
    <t>UI Animation</t>
  </si>
  <si>
    <t>All selectable UI elements have state changes of some kind (size change, color shift, vfx, etc) to show when a given element of the menu is selected (and/or has the mouse over it).</t>
  </si>
  <si>
    <t>UI Theme</t>
  </si>
  <si>
    <t xml:space="preserve">All UI/menus are themed appropriately for the game. The borders, palettes, style, and design all work well with the game theme and style. </t>
  </si>
  <si>
    <t>UI Reward Moments</t>
  </si>
  <si>
    <t xml:space="preserve">Whenever a key reward moment appears as an UI element it has a special treatment, making it feel like a rewarding moment. </t>
  </si>
  <si>
    <t>Quality UI</t>
  </si>
  <si>
    <t xml:space="preserve">All UI visuals are high quality and fit the game very well. They work well with the screen in regards to the gameplay space and are visible at the correct times. </t>
  </si>
  <si>
    <t>UI selections</t>
  </si>
  <si>
    <t xml:space="preserve">All interactable UI elements have state changes and feedback visuals that are outstanding in quality. </t>
  </si>
  <si>
    <t>Professional UI</t>
  </si>
  <si>
    <t>All UI visuals are professional quality and fit the game perfectly.</t>
  </si>
  <si>
    <t>TECH TAB</t>
  </si>
  <si>
    <t>These are items that artists are partially responsible for on the TECH tab.</t>
  </si>
  <si>
    <t>Pause Button/Options screen</t>
  </si>
  <si>
    <t xml:space="preserve">Must have a basic Pause Menu with a credits button that goes to the Credits screen(s). Includes Quit, Resume Game, Restart Game, How to play, and Options buttons. Art is responsible for the presentation and style of the screens. </t>
  </si>
  <si>
    <t>Credits</t>
  </si>
  <si>
    <t xml:space="preserve">Official Credits and official Digipen copyrights along with copyrights of any libraries used. Art must check for errors and credits for any art related assets, such as fonts. </t>
  </si>
  <si>
    <t>Digipen Logo and Main Screen</t>
  </si>
  <si>
    <t>Load screen followed by the Digipen Logo screen, followed by the Main Menu Screen</t>
  </si>
  <si>
    <t>Custom Icon</t>
  </si>
  <si>
    <t xml:space="preserve">Custom icon for desktop shortcuts, taskbar app and installer exe. Art creates the icon according to TCRs. </t>
  </si>
  <si>
    <t>Proper end to game - Play again? Button  or return to Main Menu (Art creates the button and screens.)</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</si>
  <si>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In-game tutorials, instructions, etc. are good things but do not fulfill this requirement. Art is responsible for the layout and presentation of the screen. </t>
    </r>
  </si>
  <si>
    <t xml:space="preserve">If you have any loading or transition screen that take more than 3 seconds, you need an interesting animated screen implemented. Art should collaborate on the transitions. </t>
  </si>
  <si>
    <t>Slick transitions</t>
  </si>
  <si>
    <t>All screen transisions are seamless or animated in interesting ways. Art must collaborate on the transitions style. Is is appropriate for the game?</t>
  </si>
  <si>
    <t>DESIGN TAB</t>
  </si>
  <si>
    <t>These are items that artists are partially responsible for on the DESIGN tab.</t>
  </si>
  <si>
    <t>Camera Transitions are interesting (Art collaborates on the use and presentation of the camera.)</t>
  </si>
  <si>
    <t>Camera is used in a compelling cinematic manner at one or more points in the game. (Art collaborates on the use and presentation of the camera: layout, framing, movement, clarity, etc.)</t>
  </si>
  <si>
    <t xml:space="preserve">Progress(ion) is shown: segments, episodes, waves, etc. Art should support progress so you understand when progress has been made: environment changes, color shifts, visible graphic events, etc. </t>
  </si>
  <si>
    <t>Status feedback shown: Player/enemy - Art represents health, score, time left, etc.</t>
  </si>
  <si>
    <t xml:space="preserve">Actions/Events feedback: feedback for every major action and event. (attacking, damage, defeat, and victory at the very minimum) Art is responsible for making the feedback visible and interesting. </t>
  </si>
  <si>
    <t>The player's segment/episode/game progress is shown clearly. This can be done directly, indirectly, or through narrative hints. As long as the player is not surprised when a segment/episode is over (and is not wondering when it will finally be over), you're okay. (Art should collaborate on the progress communication methods.)</t>
  </si>
  <si>
    <t xml:space="preserve">Feedback for actions and events are shown clearly, and nothing important is missing. Feedback for defeat and victory must not be jarring or too sudden (i.e., do not just instantly respawn or snap the camera to last checkpoint, or instantly put up a "game over" screen). Art will be responsible for any visual execution of these moments. </t>
  </si>
  <si>
    <t xml:space="preserve">The player/enemy/world/game status is clearly shown even for minor things. If this translates into a visual form, Art must collaborate with Design and create the elements. </t>
  </si>
  <si>
    <t xml:space="preserve">Feedback is shown clearly even for almost all minor actions and events. This can take many forms, including audio, but Art is responsible for the visual presentation. </t>
  </si>
  <si>
    <t xml:space="preserve">At one or more points, feedback alone is used effectively as a reward for the player. Art is responsible for the visual presentation. </t>
  </si>
  <si>
    <t xml:space="preserve">One or more pieces of important feedback are conveyed in a particularly clever way. Art is responsible for the visual presentation. </t>
  </si>
  <si>
    <t xml:space="preserve">The player's goals are conveyed in a particularly clever or interesting way. Art collaborates with Design on visual execution. </t>
  </si>
  <si>
    <t>Game, whether through narrative or otherwise, evokes a strong, positive emotional response. This is a collaboration between Art, Design and Audio.</t>
  </si>
  <si>
    <t>Game, whether through narrative or otherwise, makes one of the instructors laugh out loud. This is a collaboration between Art, Design and Audio.</t>
  </si>
  <si>
    <t>Game, whether through narrative or otherwise, makes one of the instructors cry. This is a collaboration between Art, Design and Audio.</t>
  </si>
  <si>
    <t>The game has a distinct beginning (at least one segment), not just a sudden start with no time for the player to get their bearings or to be taught what to do. Art is responsible for any visuals that support this. (This may have no art.)</t>
  </si>
  <si>
    <t xml:space="preserve">The beginning of the game is actually somewhat engaging and sets up the rest of the game well, creating some anticipation for what is to come.  Art is responsible for any visuals that support this. </t>
  </si>
  <si>
    <t xml:space="preserve">The beginning of the game is highly engaging and sets up the rest of the game really well, creating lots of anticipation for what is to come.  Art is responsible for any visuals that support this. </t>
  </si>
  <si>
    <t xml:space="preserve">The beginning of the game is masterfully done, immediately drawing the player deeply into the game.  Art is responsible for any visuals that support this. </t>
  </si>
  <si>
    <t xml:space="preserve">The beginning of the game is truly epic and kicks off the game spectacularly.  Art is responsible for any visuals that support this. </t>
  </si>
  <si>
    <t xml:space="preserve">The game has a distinct ending (at least one segment), that is somewhat engaging, not just segment with little tension or a sudden "game over". Art is responsible for any visuals that support this. </t>
  </si>
  <si>
    <t xml:space="preserve">The ending of the game is highly engaging and feels like a solid finish to the experience. There must be some type of outro segment to get this. Art is responsible for any visuals that support this. </t>
  </si>
  <si>
    <t xml:space="preserve">The ending of the game is a very high engagement peak in the game's core engagement type, followed by a good outro segment. Art is responsible for any visuals that support this. </t>
  </si>
  <si>
    <t xml:space="preserve">The ending of the game is a very high engagement peak in multiple engagement types (list them), followed by an excellent outro segment. Art is responsible for any visuals that support this. </t>
  </si>
  <si>
    <t xml:space="preserve">The ending of the game is truly epic and finishes the experience in spectacular fashion. Art is responsible for any visuals that support this. </t>
  </si>
  <si>
    <t>Theme and setting are acceptable for a DigiPen game and do not actively work against the experience of the game.  Art must collaborate with Design on this.</t>
  </si>
  <si>
    <t>Theme and setting are decent quality and not just partially realized due to lack of resources (make an abstract game if this is a problem). Art must collaborate with Design on this.</t>
  </si>
  <si>
    <t>Theme and setting are evocative, interesting, and greatly enhance the game.  Art must collaborate with Design on this.</t>
  </si>
  <si>
    <t>Theme and setting are amazing, memorable, and integrated into all aspects of the game.  Art must collaborate with Design on this.</t>
  </si>
  <si>
    <t>Theme and setting are deep, rich, and has lots of interesting background to discover.  Art must collaborate with Design on this.</t>
  </si>
  <si>
    <t xml:space="preserve">Any characters/dialog are acceptable for a DigiPen game and do not actively work against the experience of the game. Art is responsible for any visuals that support this. </t>
  </si>
  <si>
    <t xml:space="preserve">The number of characters is not large enough to dilute the quality of the characters, and the amount of dialog is not so much that it dilutes the quality of the dialog. You must limit the number of characters and amount of dialog you have in order to maximize quality. Art is responsible for any visuals that support this. </t>
  </si>
  <si>
    <t xml:space="preserve">Any characters/dialog are decent quality. Characters and dialog do not fall in to easy stereotypes of gender, race, etc. Art is responsible for any visuals that support this. </t>
  </si>
  <si>
    <t xml:space="preserve">Characters/dialog fit the game well and greatly enhance the experience of the game. Art is responsible for any visuals that support this. </t>
  </si>
  <si>
    <t xml:space="preserve">Characters/dialog relate to each other well in interesting ways (either directly or indirectly). Art is responsible for any visuals that support this. </t>
  </si>
  <si>
    <t xml:space="preserve">At least one character fits the game perfectly and is highly memorable in a narrative sense. Art is responsible for any visuals that support this. </t>
  </si>
  <si>
    <t xml:space="preserve">At least two characters fit the game perfectly and are highly memorable in a narrative sense. Art is responsible for any visuals that support this. </t>
  </si>
  <si>
    <t xml:space="preserve">At least three characters fit the game perfectly and are highly memorable in a narrative sense. Art is responsible for any visuals that support this. </t>
  </si>
  <si>
    <t>Text has a dozen typos or fewer, and only one or two really obvious ones. Art must collaborate with Design on this.</t>
  </si>
  <si>
    <t>In the game itself (not in menus, credits, etc.), there are no more than 100 words used (either as text or as voice). You can get a waiver for this if the words you use are truly the most effective way to improve the game, but you need a lot fewer words than you think. Your instructors will help you figure out how to convey the emotional beats you are after with few or no words. Art must collaborate with Design on this.</t>
  </si>
  <si>
    <t>Text has only one or two typos, and no really obvious ones. Art must collaborate with Design on this.</t>
  </si>
  <si>
    <t>Text has no typos, has decent grammar and structure, and has lots of text (500+ words). Art must collaborate with Design on this.</t>
  </si>
  <si>
    <t>Text is localized into one or more other languages. Art must collaborate support  with Design on this with extended font sets.</t>
  </si>
  <si>
    <t>These art requirements are for teams that have dedicated BFA/MFA students and are much more extensive than the regular art requirements. Note that artists taking CG 310/311 do not count for these purposes (i.e., they will not require you to use this tab).</t>
  </si>
  <si>
    <r>
      <rPr>
        <b/>
        <sz val="10"/>
        <color theme="1"/>
        <rFont val="Calibri"/>
        <scheme val="minor"/>
      </rPr>
      <t>Artist Specialties:</t>
    </r>
    <r>
      <rPr>
        <sz val="10"/>
        <color theme="1"/>
        <rFont val="Calibri"/>
        <scheme val="minor"/>
      </rPr>
      <t xml:space="preserve">  Concept Artist, Animator, Rigger, Modeler, Texture Artist, UI Artist, etc.</t>
    </r>
  </si>
  <si>
    <r>
      <rPr>
        <b/>
        <sz val="10"/>
        <color theme="1"/>
        <rFont val="Calibri"/>
        <scheme val="minor"/>
      </rPr>
      <t>Sound Designer Specialties:</t>
    </r>
    <r>
      <rPr>
        <sz val="10"/>
        <color theme="1"/>
        <rFont val="Calibri"/>
        <scheme val="minor"/>
      </rPr>
      <t xml:space="preserve">  SFX Designer, Composer, Musician, Actor, etc.</t>
    </r>
  </si>
  <si>
    <r>
      <rPr>
        <b/>
        <sz val="10"/>
        <color theme="1"/>
        <rFont val="Calibri"/>
        <scheme val="minor"/>
      </rPr>
      <t xml:space="preserve">Designer Specialties: </t>
    </r>
    <r>
      <rPr>
        <sz val="10"/>
        <color theme="1"/>
        <rFont val="Calibri"/>
        <scheme val="minor"/>
      </rPr>
      <t xml:space="preserve"> Systems, Levels, Content, UX, UI, Puzzles, Narrative, etc.</t>
    </r>
  </si>
  <si>
    <r>
      <rPr>
        <b/>
        <sz val="10"/>
        <color theme="1"/>
        <rFont val="Calibri"/>
        <scheme val="minor"/>
      </rPr>
      <t>Programmer Specialties:</t>
    </r>
    <r>
      <rPr>
        <sz val="10"/>
        <color theme="1"/>
        <rFont val="Calibri"/>
        <scheme val="minor"/>
      </rPr>
      <t xml:space="preserve">  Graphics, Physics, Networking, Gameplay, Tools, etc.</t>
    </r>
  </si>
  <si>
    <t>Space/Time</t>
  </si>
  <si>
    <t>Keyboard and Mouse</t>
  </si>
  <si>
    <t>Single Player</t>
  </si>
  <si>
    <t>Kaila Harris</t>
  </si>
  <si>
    <t>Producer</t>
  </si>
  <si>
    <t>Audio Lead</t>
  </si>
  <si>
    <t>Jordan Yong</t>
  </si>
  <si>
    <t>Design Lead</t>
  </si>
  <si>
    <t>Technical Lead</t>
  </si>
  <si>
    <t>Winson Han</t>
  </si>
  <si>
    <t>Director</t>
  </si>
  <si>
    <t>Designer</t>
  </si>
  <si>
    <t>GAM 352</t>
  </si>
  <si>
    <t>BAGD</t>
  </si>
  <si>
    <t>BSGD</t>
  </si>
  <si>
    <t xml:space="preserve">k.harris@digipen.edu    818-605-4528  </t>
  </si>
  <si>
    <t>Temporal</t>
  </si>
  <si>
    <t>3D Graphics and 3D Gameplay</t>
  </si>
  <si>
    <t>Unity</t>
  </si>
  <si>
    <t>Using Personal Edition, but it is still a full version of unity and we got this checked off last semester</t>
  </si>
  <si>
    <t>no gamepad in this game</t>
  </si>
  <si>
    <t>we have no full time artists</t>
  </si>
  <si>
    <t>we have no full time audio designer</t>
  </si>
  <si>
    <t xml:space="preserve"> </t>
  </si>
  <si>
    <t>Pre-graded by Josu Garay (4/10)</t>
  </si>
  <si>
    <t xml:space="preserve">Put confirmation when restarting the game. </t>
  </si>
  <si>
    <t>Captures the mouse and destabilizes it to the corner</t>
  </si>
  <si>
    <t>List them on comments section</t>
  </si>
  <si>
    <t>pregraded by corth 4/12</t>
  </si>
  <si>
    <t>Increasing craziness of the play space helps represent progress, which is appropriate for this style of game</t>
  </si>
  <si>
    <t>You have an "endless" game, so there are no changes from one thing to another</t>
  </si>
  <si>
    <t>Good ending segment and restart screen</t>
  </si>
  <si>
    <t>Great custom logo screen, and good start screen.  Could be much cooler with some motion/action/fx when you start the tutorial screen</t>
  </si>
  <si>
    <t>Graded by corth 4/12</t>
  </si>
  <si>
    <t>Objects respond to visualizer/music!</t>
  </si>
  <si>
    <t>Music is great for the game, and works with the visuals</t>
  </si>
  <si>
    <t>Custom music, very well done, and works very well with game.</t>
  </si>
  <si>
    <t>we have no cutscenes or blocking dialogue</t>
  </si>
  <si>
    <t>when the "Restart Game" button is hit, there is now confirmation of destructive action</t>
  </si>
  <si>
    <t>the cursor is no longer locked to the corner</t>
  </si>
  <si>
    <t>"K" - Debug mode, the player is invincible and you can stop time forever.  "J"- spawns a hazard whenever it is pressed. "U" - spawns. "L" - kill the player and go to the results screen immediately</t>
  </si>
  <si>
    <t>this is an infinite runner, so entering Debug mode (K) and becoming invincible will allow the game to play itself forever until it is turned off.</t>
  </si>
  <si>
    <t>field of view is modified at the beginning and end of a game loop.</t>
  </si>
  <si>
    <t>not applicable for our specific game loop as an endless runner</t>
  </si>
  <si>
    <t>Achievement, Challenge, Sensation. The game is all about getting a better score, which gives Achievement. Challenge comes from the gameplay itself and the increasing difficulty of it that scales until the player dies. Finally Sensation is delivered as the "Time Stopping" and "Flying Through Space" aspects of the game are core to the look and feel of the game, and lots of visual and aural feedback help emphasize these sensations.</t>
  </si>
  <si>
    <t>there is a wind down in the engagement once the player dies. There is a moment for them to contemplate why they died and enjoy the sweet death animation effects, then the results screen shows up showing their overall progress and how much they achieved that run.</t>
  </si>
  <si>
    <t>we have no dialogue or specific characters</t>
  </si>
  <si>
    <t>I'm not sure why this one is grey when marked "Completed" but whatever, we'll roll with it</t>
  </si>
  <si>
    <t>tweaked the introduction of the game to be more visually interesting rather than immediately loading into the tutorial. Now the death/restart loop is more connected with the FOV effect, adding to the looping nature of the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</si>
</sst>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Red]\-0.00%"/>
    <numFmt numFmtId="165" formatCode="0.0%"/>
  </numFmts>
  <fonts count="34">
    <font>
      <sz val="12"/>
      <color theme="1"/>
      <name val="Calibri"/>
      <family val="2"/>
      <scheme val="minor"/>
    </font>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b/>
      <sz val="18"/>
      <color theme="0"/>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i/>
      <sz val="10"/>
      <color rgb="FFFF0000"/>
      <name val="Calibri (Body)"/>
    </font>
    <font>
      <sz val="10"/>
      <color rgb="FF0000FF"/>
      <name val="Calibri"/>
      <scheme val="minor"/>
    </font>
    <font>
      <sz val="10"/>
      <color theme="0"/>
      <name val="Calibri"/>
      <scheme val="minor"/>
    </font>
    <font>
      <b/>
      <sz val="15"/>
      <color theme="1"/>
      <name val="Calibri"/>
      <scheme val="minor"/>
    </font>
    <font>
      <b/>
      <sz val="12"/>
      <color rgb="FFFFFFFF"/>
      <name val="Calibri"/>
      <family val="2"/>
      <scheme val="minor"/>
    </font>
    <font>
      <b/>
      <sz val="10"/>
      <color rgb="FFFFFFFF"/>
      <name val="Calibri"/>
      <family val="2"/>
      <scheme val="minor"/>
    </font>
    <font>
      <sz val="10"/>
      <color rgb="FF000000"/>
      <name val="Calibri"/>
      <family val="2"/>
      <scheme val="minor"/>
    </font>
  </fonts>
  <fills count="20">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006699"/>
        <bgColor indexed="64"/>
      </patternFill>
    </fill>
    <fill>
      <patternFill patternType="solid">
        <fgColor rgb="FF663399"/>
        <bgColor indexed="64"/>
      </patternFill>
    </fill>
    <fill>
      <patternFill patternType="solid">
        <fgColor theme="1"/>
        <bgColor indexed="64"/>
      </patternFill>
    </fill>
    <fill>
      <patternFill patternType="solid">
        <fgColor rgb="FF007826"/>
        <bgColor rgb="FF000000"/>
      </patternFill>
    </fill>
    <fill>
      <patternFill patternType="solid">
        <fgColor rgb="FF008000"/>
        <bgColor indexed="64"/>
      </patternFill>
    </fill>
    <fill>
      <patternFill patternType="solid">
        <fgColor rgb="FFFFFFFF"/>
        <bgColor rgb="FF000000"/>
      </patternFill>
    </fill>
    <fill>
      <patternFill patternType="solid">
        <fgColor rgb="FFC61A0F"/>
        <bgColor indexed="64"/>
      </patternFill>
    </fill>
    <fill>
      <patternFill patternType="solid">
        <fgColor rgb="FFE7DB3D"/>
        <bgColor indexed="64"/>
      </patternFill>
    </fill>
    <fill>
      <patternFill patternType="solid">
        <fgColor rgb="FF006699"/>
        <bgColor rgb="FF000000"/>
      </patternFill>
    </fill>
    <fill>
      <patternFill patternType="solid">
        <fgColor rgb="FF663399"/>
        <bgColor rgb="FF000000"/>
      </patternFill>
    </fill>
    <fill>
      <patternFill patternType="solid">
        <fgColor theme="0" tint="-0.499984740745262"/>
        <bgColor indexed="64"/>
      </patternFill>
    </fill>
    <fill>
      <patternFill patternType="solid">
        <fgColor theme="0" tint="-0.499984740745262"/>
        <bgColor rgb="FF000000"/>
      </patternFill>
    </fill>
  </fills>
  <borders count="4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rgb="FF000000"/>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660">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9" fillId="0" borderId="0" applyNumberFormat="0" applyFill="0" applyBorder="0" applyAlignment="0" applyProtection="0"/>
  </cellStyleXfs>
  <cellXfs count="296">
    <xf numFmtId="0" fontId="0" fillId="0" borderId="0" xfId="0"/>
    <xf numFmtId="0" fontId="5" fillId="2" borderId="2" xfId="0" applyFont="1" applyFill="1" applyBorder="1" applyAlignment="1">
      <alignment horizontal="center" vertical="top" wrapText="1"/>
    </xf>
    <xf numFmtId="0" fontId="7" fillId="3" borderId="0" xfId="0" applyFont="1" applyFill="1" applyAlignment="1">
      <alignment horizontal="left" vertical="top" wrapText="1"/>
    </xf>
    <xf numFmtId="0" fontId="5" fillId="2" borderId="1" xfId="0" applyFont="1" applyFill="1" applyBorder="1" applyAlignment="1">
      <alignment horizontal="center" vertical="top" wrapText="1"/>
    </xf>
    <xf numFmtId="0" fontId="5" fillId="2" borderId="1" xfId="0" applyFont="1" applyFill="1" applyBorder="1" applyAlignment="1">
      <alignment horizontal="left" vertical="top" wrapText="1"/>
    </xf>
    <xf numFmtId="0" fontId="7" fillId="3" borderId="0" xfId="0" applyFont="1" applyFill="1" applyAlignment="1">
      <alignment horizontal="center" vertical="top" wrapText="1"/>
    </xf>
    <xf numFmtId="0" fontId="5" fillId="2" borderId="4" xfId="0" applyFont="1" applyFill="1" applyBorder="1" applyAlignment="1">
      <alignment horizontal="center" vertical="top" wrapText="1"/>
    </xf>
    <xf numFmtId="0" fontId="0" fillId="4" borderId="0" xfId="0" applyFill="1"/>
    <xf numFmtId="0" fontId="7" fillId="4" borderId="0" xfId="0" applyFont="1" applyFill="1" applyAlignment="1">
      <alignment horizontal="center" vertical="top" wrapText="1"/>
    </xf>
    <xf numFmtId="0" fontId="0" fillId="4" borderId="0" xfId="0" applyFill="1" applyAlignment="1">
      <alignment vertical="center"/>
    </xf>
    <xf numFmtId="0" fontId="6" fillId="3"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6" fillId="3"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 xfId="0" applyFont="1" applyFill="1" applyBorder="1" applyAlignment="1">
      <alignment horizontal="center" vertical="top" wrapText="1"/>
    </xf>
    <xf numFmtId="0" fontId="7" fillId="5" borderId="1" xfId="0" applyFont="1" applyFill="1" applyBorder="1" applyAlignment="1">
      <alignment horizontal="left" vertical="top" wrapText="1"/>
    </xf>
    <xf numFmtId="0" fontId="7" fillId="6" borderId="1" xfId="0" applyFont="1" applyFill="1" applyBorder="1" applyAlignment="1">
      <alignment horizontal="left" vertical="top" wrapText="1"/>
    </xf>
    <xf numFmtId="0" fontId="7" fillId="7" borderId="1" xfId="0" applyFont="1" applyFill="1" applyBorder="1" applyAlignment="1">
      <alignment horizontal="left" vertical="top" wrapText="1"/>
    </xf>
    <xf numFmtId="0" fontId="7" fillId="8"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6" fillId="4" borderId="0" xfId="0" applyFont="1" applyFill="1" applyAlignment="1">
      <alignment horizontal="right" vertical="top" wrapText="1"/>
    </xf>
    <xf numFmtId="10" fontId="7" fillId="3" borderId="0" xfId="0" applyNumberFormat="1" applyFont="1" applyFill="1" applyBorder="1" applyAlignment="1">
      <alignment horizontal="center" vertical="top" wrapText="1"/>
    </xf>
    <xf numFmtId="9" fontId="7" fillId="3" borderId="16" xfId="0" quotePrefix="1" applyNumberFormat="1" applyFont="1" applyFill="1" applyBorder="1" applyAlignment="1">
      <alignment horizontal="left" vertical="center" wrapText="1"/>
    </xf>
    <xf numFmtId="0" fontId="7" fillId="3" borderId="18" xfId="0" quotePrefix="1" applyFont="1" applyFill="1" applyBorder="1" applyAlignment="1">
      <alignment horizontal="left" vertical="center" wrapText="1"/>
    </xf>
    <xf numFmtId="0" fontId="7" fillId="3" borderId="17" xfId="0" quotePrefix="1" applyFont="1" applyFill="1" applyBorder="1" applyAlignment="1">
      <alignment horizontal="left" vertical="center" wrapText="1"/>
    </xf>
    <xf numFmtId="0" fontId="6" fillId="5"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3" fillId="0" borderId="0" xfId="0" applyFont="1" applyFill="1" applyBorder="1" applyAlignment="1">
      <alignment vertical="center" wrapText="1"/>
    </xf>
    <xf numFmtId="0" fontId="3" fillId="4" borderId="0" xfId="0" applyFont="1" applyFill="1" applyBorder="1" applyAlignment="1">
      <alignment vertical="center" wrapText="1"/>
    </xf>
    <xf numFmtId="9" fontId="7" fillId="4" borderId="0" xfId="0" applyNumberFormat="1" applyFont="1" applyFill="1" applyBorder="1" applyAlignment="1">
      <alignment horizontal="center" vertical="top" wrapText="1"/>
    </xf>
    <xf numFmtId="165" fontId="7" fillId="4" borderId="0" xfId="0" applyNumberFormat="1" applyFont="1" applyFill="1" applyBorder="1" applyAlignment="1">
      <alignment horizontal="center" vertical="top" wrapText="1"/>
    </xf>
    <xf numFmtId="10" fontId="7" fillId="4" borderId="0" xfId="0" applyNumberFormat="1" applyFont="1" applyFill="1" applyBorder="1" applyAlignment="1">
      <alignment horizontal="center" vertical="top" wrapText="1"/>
    </xf>
    <xf numFmtId="0" fontId="7" fillId="3" borderId="28" xfId="0" applyFont="1" applyFill="1" applyBorder="1" applyAlignment="1">
      <alignment horizontal="center" vertical="top" wrapText="1"/>
    </xf>
    <xf numFmtId="0" fontId="7" fillId="3" borderId="27" xfId="0" applyFont="1" applyFill="1" applyBorder="1" applyAlignment="1">
      <alignment horizontal="center" vertical="top" wrapText="1"/>
    </xf>
    <xf numFmtId="0" fontId="7" fillId="3" borderId="24" xfId="0" applyFont="1" applyFill="1" applyBorder="1" applyAlignment="1">
      <alignment horizontal="center" vertical="top" wrapText="1"/>
    </xf>
    <xf numFmtId="164" fontId="7" fillId="4" borderId="0" xfId="0" applyNumberFormat="1" applyFont="1" applyFill="1" applyBorder="1" applyAlignment="1">
      <alignment horizontal="center" vertical="top" wrapText="1"/>
    </xf>
    <xf numFmtId="0" fontId="5" fillId="4" borderId="0" xfId="0" applyFont="1" applyFill="1" applyBorder="1" applyAlignment="1">
      <alignment horizontal="center" vertical="top" wrapText="1"/>
    </xf>
    <xf numFmtId="0" fontId="7" fillId="4" borderId="0" xfId="0" applyFont="1" applyFill="1" applyBorder="1" applyAlignment="1">
      <alignment horizontal="center" vertical="top" wrapText="1"/>
    </xf>
    <xf numFmtId="0" fontId="5" fillId="2" borderId="29" xfId="0" applyFont="1" applyFill="1" applyBorder="1" applyAlignment="1">
      <alignment horizontal="center" vertical="top" wrapText="1"/>
    </xf>
    <xf numFmtId="0" fontId="5" fillId="2" borderId="30" xfId="0" applyFont="1" applyFill="1" applyBorder="1" applyAlignment="1">
      <alignment horizontal="center" vertical="top" wrapText="1"/>
    </xf>
    <xf numFmtId="164" fontId="7" fillId="4" borderId="32" xfId="0" applyNumberFormat="1" applyFont="1" applyFill="1" applyBorder="1" applyAlignment="1">
      <alignment horizontal="center" vertical="top" wrapText="1"/>
    </xf>
    <xf numFmtId="164" fontId="7" fillId="4" borderId="26" xfId="0" applyNumberFormat="1" applyFont="1" applyFill="1" applyBorder="1" applyAlignment="1">
      <alignment horizontal="center" vertical="top" wrapText="1"/>
    </xf>
    <xf numFmtId="9" fontId="7" fillId="4" borderId="15" xfId="0" applyNumberFormat="1" applyFont="1" applyFill="1" applyBorder="1" applyAlignment="1">
      <alignment horizontal="center" vertical="top" wrapText="1"/>
    </xf>
    <xf numFmtId="165" fontId="7" fillId="4" borderId="15" xfId="0" applyNumberFormat="1" applyFont="1" applyFill="1" applyBorder="1" applyAlignment="1">
      <alignment horizontal="center" vertical="top" wrapText="1"/>
    </xf>
    <xf numFmtId="10" fontId="7" fillId="4" borderId="15" xfId="0" applyNumberFormat="1" applyFont="1" applyFill="1" applyBorder="1" applyAlignment="1">
      <alignment horizontal="center" vertical="top" wrapText="1"/>
    </xf>
    <xf numFmtId="9" fontId="7" fillId="4" borderId="10" xfId="0" applyNumberFormat="1" applyFont="1" applyFill="1" applyBorder="1" applyAlignment="1">
      <alignment horizontal="center" vertical="top" wrapText="1"/>
    </xf>
    <xf numFmtId="0" fontId="6" fillId="11" borderId="13" xfId="0" applyFont="1" applyFill="1" applyBorder="1" applyAlignment="1">
      <alignment horizontal="left" vertical="top" wrapText="1"/>
    </xf>
    <xf numFmtId="0" fontId="7" fillId="3" borderId="14" xfId="0" applyFont="1" applyFill="1" applyBorder="1" applyAlignment="1">
      <alignment horizontal="left" vertical="top" wrapText="1"/>
    </xf>
    <xf numFmtId="0" fontId="7" fillId="3" borderId="8" xfId="0" applyFont="1" applyFill="1" applyBorder="1" applyAlignment="1">
      <alignment horizontal="left" vertical="top" wrapText="1"/>
    </xf>
    <xf numFmtId="0" fontId="0" fillId="4" borderId="0" xfId="0" applyFill="1" applyAlignment="1">
      <alignment vertical="top" wrapText="1"/>
    </xf>
    <xf numFmtId="0" fontId="0" fillId="4" borderId="0" xfId="0" applyFill="1" applyBorder="1" applyAlignment="1">
      <alignment vertical="center"/>
    </xf>
    <xf numFmtId="0" fontId="5" fillId="4" borderId="0"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7" fillId="3" borderId="0" xfId="0" applyFont="1" applyFill="1" applyBorder="1" applyAlignment="1">
      <alignment vertical="top" wrapText="1"/>
    </xf>
    <xf numFmtId="0" fontId="7" fillId="3" borderId="0" xfId="0" applyFont="1" applyFill="1" applyBorder="1" applyAlignment="1">
      <alignment horizontal="center" vertical="top" wrapText="1"/>
    </xf>
    <xf numFmtId="9" fontId="7" fillId="3" borderId="0" xfId="0" quotePrefix="1" applyNumberFormat="1" applyFont="1" applyFill="1" applyBorder="1" applyAlignment="1">
      <alignment horizontal="left" vertical="center" wrapText="1"/>
    </xf>
    <xf numFmtId="0" fontId="7" fillId="3" borderId="0" xfId="0" quotePrefix="1" applyFont="1" applyFill="1" applyBorder="1" applyAlignment="1">
      <alignment horizontal="left" vertical="center" wrapText="1"/>
    </xf>
    <xf numFmtId="0" fontId="20" fillId="4" borderId="0" xfId="0" applyFont="1" applyFill="1" applyAlignment="1">
      <alignment horizontal="center" vertical="center"/>
    </xf>
    <xf numFmtId="0" fontId="20"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9" fontId="11" fillId="4" borderId="0" xfId="0" applyNumberFormat="1" applyFont="1" applyFill="1" applyBorder="1" applyAlignment="1">
      <alignment vertical="center" wrapText="1"/>
    </xf>
    <xf numFmtId="0" fontId="6" fillId="3" borderId="11" xfId="0" applyFont="1" applyFill="1" applyBorder="1" applyAlignment="1">
      <alignment horizontal="left" vertical="top" wrapText="1"/>
    </xf>
    <xf numFmtId="0" fontId="6" fillId="3" borderId="12" xfId="0" applyFont="1" applyFill="1" applyBorder="1" applyAlignment="1">
      <alignment horizontal="left" vertical="top" wrapText="1"/>
    </xf>
    <xf numFmtId="0" fontId="25" fillId="3" borderId="1" xfId="0" applyFont="1" applyFill="1" applyBorder="1" applyAlignment="1">
      <alignment horizontal="left" vertical="top" wrapText="1"/>
    </xf>
    <xf numFmtId="0" fontId="6" fillId="3" borderId="0" xfId="0" applyFont="1" applyFill="1" applyAlignment="1" applyProtection="1">
      <alignment horizontal="left" vertical="center" wrapText="1"/>
      <protection locked="0"/>
    </xf>
    <xf numFmtId="0" fontId="7" fillId="3" borderId="0" xfId="0" applyFont="1" applyFill="1" applyAlignment="1" applyProtection="1">
      <alignment horizontal="left" vertical="center" wrapText="1"/>
      <protection locked="0"/>
    </xf>
    <xf numFmtId="0" fontId="7"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6" fillId="3" borderId="3"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7" fillId="3" borderId="0" xfId="0" applyFont="1" applyFill="1" applyBorder="1" applyAlignment="1" applyProtection="1">
      <alignment horizontal="left" vertical="center" wrapText="1"/>
      <protection locked="0"/>
    </xf>
    <xf numFmtId="0" fontId="5" fillId="2" borderId="1" xfId="0" applyFont="1" applyFill="1" applyBorder="1" applyAlignment="1" applyProtection="1">
      <alignment horizontal="center" vertical="center" wrapText="1"/>
      <protection locked="0"/>
    </xf>
    <xf numFmtId="0" fontId="5" fillId="2" borderId="1" xfId="0" applyFont="1" applyFill="1" applyBorder="1" applyAlignment="1" applyProtection="1">
      <alignment horizontal="left" vertical="center" wrapText="1"/>
      <protection locked="0"/>
    </xf>
    <xf numFmtId="0" fontId="7" fillId="0" borderId="0" xfId="0" applyFont="1" applyAlignment="1" applyProtection="1">
      <alignment horizontal="center" vertical="center" wrapText="1"/>
      <protection locked="0"/>
    </xf>
    <xf numFmtId="0" fontId="7" fillId="3" borderId="14" xfId="0" applyFont="1" applyFill="1" applyBorder="1" applyAlignment="1" applyProtection="1">
      <alignment horizontal="left" vertical="center" wrapText="1"/>
      <protection locked="0"/>
    </xf>
    <xf numFmtId="0" fontId="6" fillId="3" borderId="1" xfId="0" applyFont="1" applyFill="1" applyBorder="1" applyAlignment="1" applyProtection="1">
      <alignment horizontal="center" vertical="center" wrapText="1"/>
      <protection locked="0"/>
    </xf>
    <xf numFmtId="0" fontId="7" fillId="3" borderId="2" xfId="0" applyFont="1" applyFill="1" applyBorder="1" applyAlignment="1" applyProtection="1">
      <alignment horizontal="left" vertical="center" wrapText="1"/>
      <protection locked="0"/>
    </xf>
    <xf numFmtId="0" fontId="7" fillId="3" borderId="4" xfId="0" applyFont="1" applyFill="1" applyBorder="1" applyAlignment="1" applyProtection="1">
      <alignment horizontal="left" vertical="center" wrapText="1"/>
      <protection locked="0"/>
    </xf>
    <xf numFmtId="0" fontId="5" fillId="0" borderId="0" xfId="0" applyFont="1" applyAlignment="1" applyProtection="1">
      <alignment horizontal="center" vertical="center" wrapText="1"/>
      <protection locked="0"/>
    </xf>
    <xf numFmtId="0" fontId="5" fillId="4" borderId="0" xfId="0" applyFont="1" applyFill="1" applyAlignment="1" applyProtection="1">
      <alignment horizontal="center" vertical="center" wrapText="1"/>
      <protection locked="0"/>
    </xf>
    <xf numFmtId="0" fontId="7" fillId="3" borderId="8" xfId="0" applyFont="1" applyFill="1" applyBorder="1" applyAlignment="1" applyProtection="1">
      <alignment horizontal="left" vertical="center" wrapText="1"/>
      <protection locked="0"/>
    </xf>
    <xf numFmtId="0" fontId="7" fillId="3" borderId="9" xfId="0" applyFont="1" applyFill="1" applyBorder="1" applyAlignment="1" applyProtection="1">
      <alignment horizontal="left" vertical="center" wrapText="1"/>
      <protection locked="0"/>
    </xf>
    <xf numFmtId="0" fontId="7" fillId="3" borderId="0" xfId="0" applyFont="1" applyFill="1" applyAlignment="1" applyProtection="1">
      <alignment horizontal="center" vertical="center" wrapText="1"/>
      <protection locked="0"/>
    </xf>
    <xf numFmtId="0" fontId="7" fillId="4" borderId="0" xfId="0" applyFont="1" applyFill="1" applyAlignment="1" applyProtection="1">
      <alignment horizontal="center" vertical="center" wrapText="1"/>
      <protection locked="0"/>
    </xf>
    <xf numFmtId="0" fontId="6" fillId="3" borderId="0" xfId="0" applyFont="1" applyFill="1" applyAlignment="1" applyProtection="1">
      <alignment horizontal="right" vertical="center" wrapText="1"/>
      <protection locked="0"/>
    </xf>
    <xf numFmtId="0" fontId="7" fillId="0" borderId="0" xfId="0" applyFont="1" applyAlignment="1" applyProtection="1">
      <alignment horizontal="left" vertical="center" wrapText="1"/>
      <protection locked="0"/>
    </xf>
    <xf numFmtId="0" fontId="3" fillId="4" borderId="0" xfId="0" applyFont="1" applyFill="1" applyBorder="1" applyAlignment="1" applyProtection="1">
      <alignment vertical="center" wrapText="1"/>
      <protection locked="0"/>
    </xf>
    <xf numFmtId="0" fontId="3" fillId="4" borderId="0" xfId="0" applyFont="1" applyFill="1" applyAlignment="1" applyProtection="1">
      <alignment horizontal="left" vertical="center" wrapText="1"/>
      <protection locked="0"/>
    </xf>
    <xf numFmtId="0" fontId="3" fillId="4" borderId="0" xfId="0" applyFont="1" applyFill="1" applyAlignment="1" applyProtection="1">
      <alignment horizontal="center" vertical="center" wrapText="1"/>
      <protection locked="0"/>
    </xf>
    <xf numFmtId="0" fontId="11" fillId="2" borderId="11" xfId="0" applyFont="1" applyFill="1" applyBorder="1" applyAlignment="1" applyProtection="1">
      <alignment horizontal="center" vertical="center" wrapText="1"/>
      <protection locked="0"/>
    </xf>
    <xf numFmtId="0" fontId="11" fillId="2" borderId="13"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xf>
    <xf numFmtId="9" fontId="5" fillId="2" borderId="1" xfId="0" applyNumberFormat="1"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9" fontId="7" fillId="3" borderId="12" xfId="0" applyNumberFormat="1" applyFont="1" applyFill="1" applyBorder="1" applyAlignment="1" applyProtection="1">
      <alignment horizontal="center" vertical="center" wrapText="1"/>
    </xf>
    <xf numFmtId="0" fontId="7" fillId="3" borderId="8" xfId="0" applyFont="1" applyFill="1" applyBorder="1" applyAlignment="1" applyProtection="1">
      <alignment horizontal="center" vertical="center" wrapText="1"/>
    </xf>
    <xf numFmtId="9" fontId="7" fillId="3" borderId="13" xfId="0" applyNumberFormat="1" applyFont="1" applyFill="1" applyBorder="1" applyAlignment="1" applyProtection="1">
      <alignment horizontal="center" vertical="center" wrapText="1"/>
    </xf>
    <xf numFmtId="0" fontId="6" fillId="3" borderId="0" xfId="0" applyFont="1" applyFill="1" applyAlignment="1" applyProtection="1">
      <alignment horizontal="right" vertical="center" wrapText="1"/>
    </xf>
    <xf numFmtId="9" fontId="7" fillId="3" borderId="0" xfId="0" applyNumberFormat="1" applyFont="1" applyFill="1" applyAlignment="1" applyProtection="1">
      <alignment horizontal="center" vertical="center" wrapText="1"/>
    </xf>
    <xf numFmtId="0" fontId="7" fillId="3" borderId="0" xfId="0" applyFont="1" applyFill="1" applyAlignment="1" applyProtection="1">
      <alignment horizontal="left" vertical="center" wrapText="1"/>
    </xf>
    <xf numFmtId="0" fontId="3" fillId="4" borderId="0" xfId="0" applyFont="1" applyFill="1" applyAlignment="1" applyProtection="1">
      <alignment horizontal="center" vertical="center" wrapText="1"/>
    </xf>
    <xf numFmtId="0" fontId="7" fillId="3" borderId="27" xfId="0" applyFont="1" applyFill="1" applyBorder="1" applyAlignment="1">
      <alignment horizontal="center" vertical="top" wrapText="1"/>
    </xf>
    <xf numFmtId="0" fontId="7" fillId="3" borderId="5" xfId="0" applyFont="1" applyFill="1" applyBorder="1" applyAlignment="1">
      <alignment horizontal="left" vertical="top" wrapText="1"/>
    </xf>
    <xf numFmtId="0" fontId="7" fillId="3" borderId="14" xfId="0" applyFont="1" applyFill="1" applyBorder="1" applyAlignment="1">
      <alignment horizontal="left" vertical="top" wrapText="1"/>
    </xf>
    <xf numFmtId="0" fontId="7" fillId="3" borderId="27" xfId="0" applyFont="1" applyFill="1" applyBorder="1" applyAlignment="1">
      <alignment horizontal="center" vertical="top" wrapText="1"/>
    </xf>
    <xf numFmtId="0" fontId="7" fillId="3" borderId="24" xfId="0" applyFont="1" applyFill="1" applyBorder="1" applyAlignment="1">
      <alignment horizontal="center" vertical="top" wrapText="1"/>
    </xf>
    <xf numFmtId="0" fontId="7" fillId="3" borderId="14" xfId="0" applyFont="1" applyFill="1" applyBorder="1" applyAlignment="1">
      <alignment horizontal="left" vertical="top" wrapText="1"/>
    </xf>
    <xf numFmtId="0" fontId="7" fillId="3" borderId="5" xfId="0" applyFont="1" applyFill="1" applyBorder="1" applyAlignment="1">
      <alignment horizontal="left" vertical="top" wrapText="1"/>
    </xf>
    <xf numFmtId="0" fontId="7" fillId="13" borderId="1" xfId="0" applyFont="1" applyFill="1" applyBorder="1" applyAlignment="1">
      <alignment horizontal="left" vertical="top" wrapText="1"/>
    </xf>
    <xf numFmtId="0" fontId="7" fillId="13" borderId="13" xfId="0" applyFont="1" applyFill="1" applyBorder="1" applyAlignment="1">
      <alignment horizontal="left" vertical="top" wrapText="1"/>
    </xf>
    <xf numFmtId="9" fontId="7" fillId="4" borderId="7" xfId="0" quotePrefix="1" applyNumberFormat="1" applyFont="1" applyFill="1" applyBorder="1" applyAlignment="1">
      <alignment horizontal="center" vertical="top" wrapText="1"/>
    </xf>
    <xf numFmtId="164" fontId="7" fillId="3" borderId="31" xfId="653" applyNumberFormat="1" applyFont="1" applyFill="1" applyBorder="1" applyAlignment="1">
      <alignment horizontal="center" vertical="top" wrapText="1"/>
    </xf>
    <xf numFmtId="0" fontId="20" fillId="4" borderId="0" xfId="0" applyFont="1" applyFill="1" applyAlignment="1" applyProtection="1">
      <alignment vertical="center"/>
      <protection locked="0"/>
    </xf>
    <xf numFmtId="0" fontId="7" fillId="12" borderId="1" xfId="0" applyFont="1" applyFill="1" applyBorder="1" applyAlignment="1">
      <alignment horizontal="left" vertical="top" wrapText="1"/>
    </xf>
    <xf numFmtId="0" fontId="6" fillId="12" borderId="1" xfId="0" quotePrefix="1" applyFont="1" applyFill="1" applyBorder="1" applyAlignment="1">
      <alignment horizontal="right" vertical="top" wrapText="1" indent="1"/>
    </xf>
    <xf numFmtId="0" fontId="6" fillId="15" borderId="1" xfId="0" quotePrefix="1" applyFont="1" applyFill="1" applyBorder="1" applyAlignment="1">
      <alignment horizontal="right" vertical="top" wrapText="1" indent="1"/>
    </xf>
    <xf numFmtId="0" fontId="6" fillId="14" borderId="1" xfId="0" quotePrefix="1" applyFont="1" applyFill="1" applyBorder="1" applyAlignment="1">
      <alignment horizontal="right" vertical="top" wrapText="1" indent="1"/>
    </xf>
    <xf numFmtId="0" fontId="7" fillId="3" borderId="0" xfId="0" applyFont="1" applyFill="1" applyAlignment="1">
      <alignment horizontal="right" vertical="top" wrapText="1"/>
    </xf>
    <xf numFmtId="0" fontId="7" fillId="3" borderId="37" xfId="0" applyFont="1" applyFill="1" applyBorder="1" applyAlignment="1">
      <alignment horizontal="left" vertical="top" wrapText="1"/>
    </xf>
    <xf numFmtId="0" fontId="5" fillId="2" borderId="2" xfId="0" applyFont="1" applyFill="1" applyBorder="1" applyAlignment="1" applyProtection="1">
      <alignment horizontal="center" vertical="center" wrapText="1"/>
      <protection locked="0"/>
    </xf>
    <xf numFmtId="0" fontId="5" fillId="2" borderId="3" xfId="0"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7" fillId="3" borderId="9"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center" wrapText="1"/>
      <protection locked="0"/>
    </xf>
    <xf numFmtId="0" fontId="7" fillId="3" borderId="0" xfId="0" applyFont="1" applyFill="1" applyAlignment="1" applyProtection="1">
      <alignment horizontal="left" vertical="center"/>
      <protection locked="0"/>
    </xf>
    <xf numFmtId="0" fontId="7" fillId="3" borderId="14" xfId="0" applyFont="1" applyFill="1" applyBorder="1" applyAlignment="1" applyProtection="1">
      <alignment horizontal="left" vertical="center"/>
      <protection locked="0"/>
    </xf>
    <xf numFmtId="0" fontId="29" fillId="3" borderId="0" xfId="0" applyFont="1" applyFill="1" applyAlignment="1" applyProtection="1">
      <alignment horizontal="left" vertical="center" wrapText="1"/>
    </xf>
    <xf numFmtId="0" fontId="7" fillId="3" borderId="2" xfId="0" applyFont="1" applyFill="1" applyBorder="1" applyAlignment="1" applyProtection="1">
      <alignment horizontal="center" vertical="center" wrapText="1"/>
      <protection locked="0"/>
    </xf>
    <xf numFmtId="0" fontId="29" fillId="3" borderId="0" xfId="0" applyFont="1" applyFill="1" applyAlignment="1" applyProtection="1">
      <alignment horizontal="center" vertical="center" wrapText="1"/>
      <protection locked="0"/>
    </xf>
    <xf numFmtId="0" fontId="29" fillId="3" borderId="0"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7" fillId="13" borderId="4" xfId="0" applyFont="1" applyFill="1" applyBorder="1" applyAlignment="1">
      <alignment horizontal="left" vertical="top" wrapText="1"/>
    </xf>
    <xf numFmtId="0" fontId="7" fillId="13" borderId="10"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13" xfId="0" applyFont="1" applyFill="1" applyBorder="1" applyAlignment="1">
      <alignment horizontal="left" vertical="top" wrapText="1"/>
    </xf>
    <xf numFmtId="0" fontId="6" fillId="17" borderId="13" xfId="0" applyFont="1" applyFill="1" applyBorder="1" applyAlignment="1">
      <alignment horizontal="left" vertical="top" wrapText="1"/>
    </xf>
    <xf numFmtId="0" fontId="5" fillId="2" borderId="11" xfId="0" applyFont="1" applyFill="1" applyBorder="1" applyAlignment="1">
      <alignment horizontal="left" vertical="top" wrapText="1"/>
    </xf>
    <xf numFmtId="0" fontId="6" fillId="18" borderId="38" xfId="658" applyFont="1" applyFill="1" applyBorder="1" applyAlignment="1">
      <alignment horizontal="left" vertical="top" wrapText="1"/>
    </xf>
    <xf numFmtId="0" fontId="3" fillId="0" borderId="38" xfId="0" applyFont="1" applyBorder="1" applyAlignment="1">
      <alignment vertical="top" wrapText="1"/>
    </xf>
    <xf numFmtId="0" fontId="3" fillId="4" borderId="38" xfId="0" applyFont="1" applyFill="1" applyBorder="1" applyAlignment="1">
      <alignment vertical="top" wrapText="1"/>
    </xf>
    <xf numFmtId="0" fontId="7" fillId="3" borderId="38" xfId="658" applyFont="1" applyFill="1" applyBorder="1" applyAlignment="1">
      <alignment horizontal="left" vertical="top" wrapText="1"/>
    </xf>
    <xf numFmtId="0" fontId="4" fillId="18" borderId="38" xfId="0" applyFont="1" applyFill="1" applyBorder="1" applyAlignment="1">
      <alignment vertical="top"/>
    </xf>
    <xf numFmtId="0" fontId="11" fillId="10" borderId="0" xfId="0" applyFont="1" applyFill="1" applyAlignment="1">
      <alignment vertical="top"/>
    </xf>
    <xf numFmtId="0" fontId="29" fillId="10" borderId="0" xfId="0" applyFont="1" applyFill="1" applyAlignment="1">
      <alignment vertical="top"/>
    </xf>
    <xf numFmtId="0" fontId="3" fillId="10" borderId="39" xfId="0" applyFont="1" applyFill="1" applyBorder="1" applyAlignment="1">
      <alignment vertical="top" wrapText="1"/>
    </xf>
    <xf numFmtId="0" fontId="6" fillId="18" borderId="1" xfId="658" applyFont="1" applyFill="1" applyBorder="1" applyAlignment="1">
      <alignment horizontal="left" vertical="top" wrapText="1"/>
    </xf>
    <xf numFmtId="0" fontId="7" fillId="3" borderId="1" xfId="658" applyFont="1" applyFill="1" applyBorder="1" applyAlignment="1">
      <alignment horizontal="left" vertical="top" wrapText="1"/>
    </xf>
    <xf numFmtId="0" fontId="3" fillId="0" borderId="39" xfId="0" applyFont="1" applyBorder="1" applyAlignment="1">
      <alignment vertical="top" wrapText="1"/>
    </xf>
    <xf numFmtId="0" fontId="4" fillId="18" borderId="0" xfId="0" applyFont="1" applyFill="1" applyAlignment="1">
      <alignment vertical="top"/>
    </xf>
    <xf numFmtId="0" fontId="3" fillId="10" borderId="40" xfId="0" applyFont="1" applyFill="1" applyBorder="1" applyAlignment="1">
      <alignment vertical="top" wrapText="1"/>
    </xf>
    <xf numFmtId="0" fontId="4" fillId="18" borderId="1" xfId="0" applyFont="1" applyFill="1" applyBorder="1" applyAlignment="1">
      <alignment vertical="top"/>
    </xf>
    <xf numFmtId="0" fontId="3" fillId="0" borderId="1" xfId="0" applyFont="1" applyBorder="1" applyAlignment="1">
      <alignment vertical="top" wrapText="1"/>
    </xf>
    <xf numFmtId="0" fontId="7" fillId="18" borderId="1" xfId="658" applyFont="1" applyFill="1" applyBorder="1" applyAlignment="1">
      <alignment horizontal="left" vertical="top" wrapText="1"/>
    </xf>
    <xf numFmtId="0" fontId="7" fillId="13" borderId="1" xfId="658" applyFont="1" applyFill="1" applyBorder="1" applyAlignment="1">
      <alignment horizontal="left" vertical="top" wrapText="1"/>
    </xf>
    <xf numFmtId="0" fontId="5" fillId="2" borderId="1" xfId="658" applyFont="1" applyFill="1" applyBorder="1" applyAlignment="1">
      <alignment horizontal="left" vertical="top" wrapText="1"/>
    </xf>
    <xf numFmtId="0" fontId="17" fillId="2" borderId="1" xfId="658" applyFont="1" applyFill="1" applyBorder="1" applyAlignment="1">
      <alignment horizontal="left" vertical="top" wrapText="1"/>
    </xf>
    <xf numFmtId="0" fontId="6" fillId="19" borderId="1" xfId="658" applyFont="1" applyFill="1" applyBorder="1" applyAlignment="1">
      <alignment horizontal="left" vertical="top" wrapText="1"/>
    </xf>
    <xf numFmtId="0" fontId="32" fillId="2" borderId="1" xfId="0" applyFont="1" applyFill="1" applyBorder="1" applyAlignment="1">
      <alignment horizontal="left" vertical="top" wrapText="1"/>
    </xf>
    <xf numFmtId="0" fontId="33" fillId="3" borderId="1" xfId="0" applyFont="1" applyFill="1" applyBorder="1" applyAlignment="1">
      <alignment horizontal="left" vertical="top" wrapText="1"/>
    </xf>
    <xf numFmtId="0" fontId="7" fillId="3" borderId="8" xfId="0" applyFont="1" applyFill="1" applyBorder="1" applyAlignment="1" applyProtection="1">
      <alignment horizontal="center" vertical="center" wrapText="1"/>
      <protection locked="0"/>
    </xf>
    <xf numFmtId="0" fontId="7" fillId="3" borderId="9" xfId="0" applyFont="1" applyFill="1" applyBorder="1" applyAlignment="1" applyProtection="1">
      <alignment horizontal="center" vertical="center" wrapText="1"/>
      <protection locked="0"/>
    </xf>
    <xf numFmtId="0" fontId="7" fillId="3" borderId="10" xfId="0" applyFont="1" applyFill="1" applyBorder="1" applyAlignment="1" applyProtection="1">
      <alignment horizontal="center" vertical="center" wrapText="1"/>
      <protection locked="0"/>
    </xf>
    <xf numFmtId="0" fontId="8" fillId="3" borderId="6" xfId="0" applyFont="1" applyFill="1" applyBorder="1" applyAlignment="1" applyProtection="1">
      <alignment horizontal="left" vertical="center" wrapText="1"/>
      <protection locked="0"/>
    </xf>
    <xf numFmtId="0" fontId="7" fillId="3" borderId="14" xfId="0" applyFont="1" applyFill="1" applyBorder="1" applyAlignment="1" applyProtection="1">
      <alignment horizontal="center" vertical="center" wrapText="1"/>
      <protection locked="0"/>
    </xf>
    <xf numFmtId="0" fontId="7" fillId="3" borderId="0" xfId="0" applyFont="1" applyFill="1" applyBorder="1" applyAlignment="1" applyProtection="1">
      <alignment horizontal="center" vertical="center" wrapText="1"/>
      <protection locked="0"/>
    </xf>
    <xf numFmtId="0" fontId="7" fillId="3" borderId="15" xfId="0" applyFont="1" applyFill="1" applyBorder="1" applyAlignment="1" applyProtection="1">
      <alignment horizontal="center" vertical="center" wrapText="1"/>
      <protection locked="0"/>
    </xf>
    <xf numFmtId="0" fontId="4" fillId="0" borderId="9" xfId="0" applyFont="1" applyBorder="1" applyAlignment="1" applyProtection="1">
      <alignment horizontal="center" vertical="center" wrapText="1"/>
      <protection locked="0"/>
    </xf>
    <xf numFmtId="9" fontId="12" fillId="0" borderId="11" xfId="0" applyNumberFormat="1" applyFont="1" applyBorder="1" applyAlignment="1" applyProtection="1">
      <alignment horizontal="center" vertical="center" wrapText="1"/>
      <protection locked="0"/>
    </xf>
    <xf numFmtId="9" fontId="12" fillId="0" borderId="13" xfId="0" applyNumberFormat="1" applyFont="1" applyBorder="1" applyAlignment="1" applyProtection="1">
      <alignment horizontal="center" vertical="center" wrapText="1"/>
      <protection locked="0"/>
    </xf>
    <xf numFmtId="9" fontId="12" fillId="0" borderId="15" xfId="0" applyNumberFormat="1" applyFont="1" applyBorder="1" applyAlignment="1" applyProtection="1">
      <alignment horizontal="center" vertical="center" wrapText="1"/>
      <protection locked="0"/>
    </xf>
    <xf numFmtId="0" fontId="19" fillId="10" borderId="16" xfId="0" applyFont="1" applyFill="1" applyBorder="1" applyAlignment="1" applyProtection="1">
      <alignment horizontal="center" vertical="center" wrapText="1"/>
      <protection locked="0"/>
    </xf>
    <xf numFmtId="0" fontId="19" fillId="10" borderId="18" xfId="0" applyFont="1" applyFill="1" applyBorder="1" applyAlignment="1" applyProtection="1">
      <alignment horizontal="center" vertical="center" wrapText="1"/>
      <protection locked="0"/>
    </xf>
    <xf numFmtId="9" fontId="30" fillId="4" borderId="16" xfId="0" applyNumberFormat="1" applyFont="1" applyFill="1" applyBorder="1" applyAlignment="1" applyProtection="1">
      <alignment horizontal="center" vertical="center" wrapText="1"/>
      <protection locked="0"/>
    </xf>
    <xf numFmtId="9" fontId="30" fillId="4" borderId="18" xfId="0" applyNumberFormat="1" applyFont="1" applyFill="1" applyBorder="1" applyAlignment="1" applyProtection="1">
      <alignment horizontal="center" vertical="center" wrapText="1"/>
      <protection locked="0"/>
    </xf>
    <xf numFmtId="9" fontId="12" fillId="0" borderId="11" xfId="0" applyNumberFormat="1" applyFont="1" applyBorder="1" applyAlignment="1" applyProtection="1">
      <alignment horizontal="center" vertical="center" wrapText="1"/>
    </xf>
    <xf numFmtId="9" fontId="12" fillId="0" borderId="13" xfId="0" applyNumberFormat="1" applyFont="1" applyBorder="1" applyAlignment="1" applyProtection="1">
      <alignment horizontal="center" vertical="center" wrapText="1"/>
    </xf>
    <xf numFmtId="0" fontId="19" fillId="10" borderId="21" xfId="0" applyFont="1" applyFill="1" applyBorder="1" applyAlignment="1" applyProtection="1">
      <alignment horizontal="center" vertical="center" wrapText="1"/>
      <protection locked="0"/>
    </xf>
    <xf numFmtId="0" fontId="19" fillId="10" borderId="23" xfId="0" applyFont="1" applyFill="1" applyBorder="1" applyAlignment="1" applyProtection="1">
      <alignment horizontal="center" vertical="center" wrapText="1"/>
      <protection locked="0"/>
    </xf>
    <xf numFmtId="0" fontId="19" fillId="10" borderId="24" xfId="0" applyFont="1" applyFill="1" applyBorder="1" applyAlignment="1" applyProtection="1">
      <alignment horizontal="center" vertical="center" wrapText="1"/>
      <protection locked="0"/>
    </xf>
    <xf numFmtId="0" fontId="19" fillId="10" borderId="26" xfId="0" applyFont="1" applyFill="1" applyBorder="1" applyAlignment="1" applyProtection="1">
      <alignment horizontal="center" vertical="center" wrapText="1"/>
      <protection locked="0"/>
    </xf>
    <xf numFmtId="0" fontId="3" fillId="4" borderId="21" xfId="0" applyFont="1" applyFill="1" applyBorder="1" applyAlignment="1" applyProtection="1">
      <alignment horizontal="center" vertical="center" wrapText="1"/>
      <protection locked="0"/>
    </xf>
    <xf numFmtId="0" fontId="3" fillId="4" borderId="22" xfId="0" applyFont="1" applyFill="1" applyBorder="1" applyAlignment="1" applyProtection="1">
      <alignment horizontal="center" vertical="center" wrapText="1"/>
      <protection locked="0"/>
    </xf>
    <xf numFmtId="0" fontId="3" fillId="4" borderId="23" xfId="0" applyFont="1" applyFill="1" applyBorder="1" applyAlignment="1" applyProtection="1">
      <alignment horizontal="center" vertical="center" wrapText="1"/>
      <protection locked="0"/>
    </xf>
    <xf numFmtId="0" fontId="3" fillId="4" borderId="24" xfId="0" applyFont="1" applyFill="1" applyBorder="1" applyAlignment="1" applyProtection="1">
      <alignment horizontal="center" vertical="center" wrapText="1"/>
      <protection locked="0"/>
    </xf>
    <xf numFmtId="0" fontId="3" fillId="4" borderId="25" xfId="0" applyFont="1" applyFill="1" applyBorder="1" applyAlignment="1" applyProtection="1">
      <alignment horizontal="center" vertical="center" wrapText="1"/>
      <protection locked="0"/>
    </xf>
    <xf numFmtId="0" fontId="3" fillId="4" borderId="26"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5" fillId="2" borderId="3" xfId="0" applyFont="1" applyFill="1" applyBorder="1" applyAlignment="1" applyProtection="1">
      <alignment horizontal="center" vertical="center" wrapText="1"/>
      <protection locked="0"/>
    </xf>
    <xf numFmtId="0" fontId="5" fillId="2" borderId="4"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6" fillId="3" borderId="4" xfId="0" applyFont="1" applyFill="1" applyBorder="1" applyAlignment="1" applyProtection="1">
      <alignment horizontal="center" vertical="center" wrapText="1"/>
      <protection locked="0"/>
    </xf>
    <xf numFmtId="0" fontId="7" fillId="3" borderId="5"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wrapText="1"/>
      <protection locked="0"/>
    </xf>
    <xf numFmtId="0" fontId="7" fillId="3" borderId="7" xfId="0" applyFont="1" applyFill="1" applyBorder="1" applyAlignment="1" applyProtection="1">
      <alignment horizontal="center" vertical="center" wrapText="1"/>
      <protection locked="0"/>
    </xf>
    <xf numFmtId="0" fontId="13" fillId="3" borderId="5" xfId="0" applyFont="1" applyFill="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13" fillId="3" borderId="7" xfId="0" applyFont="1" applyFill="1" applyBorder="1" applyAlignment="1" applyProtection="1">
      <alignment horizontal="center" vertical="center" wrapText="1"/>
      <protection locked="0"/>
    </xf>
    <xf numFmtId="0" fontId="13" fillId="3" borderId="8" xfId="0" applyFont="1" applyFill="1" applyBorder="1" applyAlignment="1" applyProtection="1">
      <alignment horizontal="center" vertical="center" wrapText="1"/>
      <protection locked="0"/>
    </xf>
    <xf numFmtId="0" fontId="13" fillId="3" borderId="9" xfId="0" applyFont="1" applyFill="1" applyBorder="1" applyAlignment="1" applyProtection="1">
      <alignment horizontal="center" vertical="center" wrapText="1"/>
      <protection locked="0"/>
    </xf>
    <xf numFmtId="0" fontId="13" fillId="3" borderId="10" xfId="0" applyFont="1" applyFill="1" applyBorder="1" applyAlignment="1" applyProtection="1">
      <alignment horizontal="center" vertical="center" wrapText="1"/>
      <protection locked="0"/>
    </xf>
    <xf numFmtId="0" fontId="3" fillId="4" borderId="24" xfId="0" applyFont="1" applyFill="1" applyBorder="1" applyAlignment="1" applyProtection="1">
      <alignment horizontal="left" vertical="top" wrapText="1" indent="1"/>
      <protection locked="0"/>
    </xf>
    <xf numFmtId="0" fontId="3" fillId="4" borderId="25" xfId="0" applyFont="1" applyFill="1" applyBorder="1" applyAlignment="1" applyProtection="1">
      <alignment horizontal="left" vertical="top" wrapText="1" indent="1"/>
      <protection locked="0"/>
    </xf>
    <xf numFmtId="0" fontId="3" fillId="4" borderId="26" xfId="0" applyFont="1" applyFill="1" applyBorder="1" applyAlignment="1" applyProtection="1">
      <alignment horizontal="left" vertical="top" wrapText="1" indent="1"/>
      <protection locked="0"/>
    </xf>
    <xf numFmtId="0" fontId="3" fillId="4" borderId="34" xfId="0" applyFont="1" applyFill="1" applyBorder="1" applyAlignment="1" applyProtection="1">
      <alignment horizontal="left" vertical="top" wrapText="1"/>
      <protection locked="0"/>
    </xf>
    <xf numFmtId="0" fontId="3" fillId="4" borderId="35" xfId="0" applyFont="1" applyFill="1" applyBorder="1" applyAlignment="1" applyProtection="1">
      <alignment horizontal="left" vertical="top" wrapText="1"/>
      <protection locked="0"/>
    </xf>
    <xf numFmtId="0" fontId="3" fillId="4" borderId="36" xfId="0" applyFont="1" applyFill="1" applyBorder="1" applyAlignment="1" applyProtection="1">
      <alignment horizontal="left" vertical="top" wrapText="1"/>
      <protection locked="0"/>
    </xf>
    <xf numFmtId="0" fontId="3" fillId="4" borderId="27" xfId="0" applyFont="1" applyFill="1" applyBorder="1" applyAlignment="1" applyProtection="1">
      <alignment horizontal="left" vertical="center" wrapText="1"/>
      <protection locked="0"/>
    </xf>
    <xf numFmtId="0" fontId="3" fillId="4" borderId="0" xfId="0" applyFont="1" applyFill="1" applyBorder="1" applyAlignment="1" applyProtection="1">
      <alignment horizontal="left" vertical="center" wrapText="1"/>
      <protection locked="0"/>
    </xf>
    <xf numFmtId="0" fontId="3" fillId="4" borderId="32" xfId="0" applyFont="1" applyFill="1" applyBorder="1" applyAlignment="1" applyProtection="1">
      <alignment horizontal="left" vertical="center" wrapText="1"/>
      <protection locked="0"/>
    </xf>
    <xf numFmtId="0" fontId="3" fillId="4" borderId="24" xfId="0" applyFont="1" applyFill="1" applyBorder="1" applyAlignment="1" applyProtection="1">
      <alignment horizontal="left" vertical="center" wrapText="1"/>
      <protection locked="0"/>
    </xf>
    <xf numFmtId="0" fontId="3" fillId="4" borderId="25" xfId="0" applyFont="1" applyFill="1" applyBorder="1" applyAlignment="1" applyProtection="1">
      <alignment horizontal="left" vertical="center" wrapText="1"/>
      <protection locked="0"/>
    </xf>
    <xf numFmtId="0" fontId="3" fillId="4" borderId="26" xfId="0" applyFont="1" applyFill="1" applyBorder="1" applyAlignment="1" applyProtection="1">
      <alignment horizontal="left" vertical="center" wrapText="1"/>
      <protection locked="0"/>
    </xf>
    <xf numFmtId="0" fontId="21" fillId="4" borderId="22" xfId="0" applyFont="1" applyFill="1" applyBorder="1" applyAlignment="1" applyProtection="1">
      <alignment horizontal="center" vertical="center" wrapText="1"/>
      <protection locked="0"/>
    </xf>
    <xf numFmtId="0" fontId="3" fillId="4" borderId="27" xfId="0" applyFont="1" applyFill="1" applyBorder="1" applyAlignment="1" applyProtection="1">
      <alignment horizontal="left" vertical="top" wrapText="1" indent="1"/>
      <protection locked="0"/>
    </xf>
    <xf numFmtId="0" fontId="3" fillId="4" borderId="0" xfId="0" applyFont="1" applyFill="1" applyBorder="1" applyAlignment="1" applyProtection="1">
      <alignment horizontal="left" vertical="top" wrapText="1" indent="1"/>
      <protection locked="0"/>
    </xf>
    <xf numFmtId="0" fontId="3" fillId="4" borderId="32" xfId="0" applyFont="1" applyFill="1" applyBorder="1" applyAlignment="1" applyProtection="1">
      <alignment horizontal="left" vertical="top" wrapText="1" indent="1"/>
      <protection locked="0"/>
    </xf>
    <xf numFmtId="0" fontId="11" fillId="10" borderId="2" xfId="0" applyFont="1" applyFill="1" applyBorder="1" applyAlignment="1" applyProtection="1">
      <alignment horizontal="right" vertical="center" wrapText="1" indent="1"/>
      <protection locked="0"/>
    </xf>
    <xf numFmtId="0" fontId="11" fillId="10" borderId="3" xfId="0" applyFont="1" applyFill="1" applyBorder="1" applyAlignment="1" applyProtection="1">
      <alignment horizontal="right" vertical="center" wrapText="1" indent="1"/>
      <protection locked="0"/>
    </xf>
    <xf numFmtId="0" fontId="11" fillId="10" borderId="4" xfId="0" applyFont="1" applyFill="1" applyBorder="1" applyAlignment="1" applyProtection="1">
      <alignment horizontal="right" vertical="center" wrapText="1" indent="1"/>
      <protection locked="0"/>
    </xf>
    <xf numFmtId="0" fontId="9" fillId="3" borderId="2" xfId="659"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11" fillId="2" borderId="11" xfId="0" quotePrefix="1" applyFont="1" applyFill="1" applyBorder="1" applyAlignment="1" applyProtection="1">
      <alignment horizontal="center" vertical="center" wrapText="1"/>
      <protection locked="0"/>
    </xf>
    <xf numFmtId="0" fontId="11" fillId="2" borderId="13" xfId="0" quotePrefix="1" applyFont="1" applyFill="1" applyBorder="1" applyAlignment="1" applyProtection="1">
      <alignment horizontal="center" vertical="center" wrapText="1"/>
      <protection locked="0"/>
    </xf>
    <xf numFmtId="0" fontId="11" fillId="10" borderId="19" xfId="0" applyFont="1" applyFill="1" applyBorder="1" applyAlignment="1" applyProtection="1">
      <alignment horizontal="center" vertical="top"/>
      <protection locked="0"/>
    </xf>
    <xf numFmtId="0" fontId="11" fillId="10" borderId="33" xfId="0" applyFont="1" applyFill="1" applyBorder="1" applyAlignment="1" applyProtection="1">
      <alignment horizontal="center" vertical="top"/>
      <protection locked="0"/>
    </xf>
    <xf numFmtId="0" fontId="11" fillId="10" borderId="20" xfId="0" applyFont="1" applyFill="1" applyBorder="1" applyAlignment="1" applyProtection="1">
      <alignment horizontal="center" vertical="top"/>
      <protection locked="0"/>
    </xf>
    <xf numFmtId="0" fontId="11" fillId="10" borderId="19" xfId="0" applyFont="1" applyFill="1" applyBorder="1" applyAlignment="1" applyProtection="1">
      <alignment horizontal="center" vertical="center"/>
      <protection locked="0"/>
    </xf>
    <xf numFmtId="0" fontId="11" fillId="10" borderId="33" xfId="0" applyFont="1" applyFill="1" applyBorder="1" applyAlignment="1" applyProtection="1">
      <alignment horizontal="center" vertical="center"/>
      <protection locked="0"/>
    </xf>
    <xf numFmtId="0" fontId="11" fillId="10" borderId="20" xfId="0" applyFont="1" applyFill="1" applyBorder="1" applyAlignment="1" applyProtection="1">
      <alignment horizontal="center" vertical="center"/>
      <protection locked="0"/>
    </xf>
    <xf numFmtId="9" fontId="22" fillId="4" borderId="16" xfId="653" applyFont="1" applyFill="1" applyBorder="1" applyAlignment="1">
      <alignment horizontal="center" vertical="center"/>
    </xf>
    <xf numFmtId="9" fontId="22" fillId="4" borderId="18" xfId="653" applyFont="1" applyFill="1" applyBorder="1" applyAlignment="1">
      <alignment horizontal="center" vertical="center"/>
    </xf>
    <xf numFmtId="0" fontId="21" fillId="4" borderId="0" xfId="0" applyFont="1" applyFill="1" applyAlignment="1">
      <alignment horizontal="center" vertical="center" wrapText="1"/>
    </xf>
    <xf numFmtId="0" fontId="20" fillId="4" borderId="0" xfId="0" applyFont="1" applyFill="1" applyAlignment="1">
      <alignment horizontal="center" vertical="center"/>
    </xf>
    <xf numFmtId="0" fontId="6" fillId="4" borderId="25" xfId="0" applyFont="1" applyFill="1" applyBorder="1" applyAlignment="1">
      <alignment horizontal="center" vertical="center" wrapText="1"/>
    </xf>
    <xf numFmtId="9" fontId="24" fillId="3" borderId="21" xfId="653" applyFont="1" applyFill="1" applyBorder="1" applyAlignment="1">
      <alignment horizontal="center" vertical="center" wrapText="1"/>
    </xf>
    <xf numFmtId="9" fontId="24" fillId="3" borderId="23" xfId="653" applyFont="1" applyFill="1" applyBorder="1" applyAlignment="1">
      <alignment horizontal="center" vertical="center" wrapText="1"/>
    </xf>
    <xf numFmtId="9" fontId="24" fillId="3" borderId="24" xfId="653" applyFont="1" applyFill="1" applyBorder="1" applyAlignment="1">
      <alignment horizontal="center" vertical="center" wrapText="1"/>
    </xf>
    <xf numFmtId="9" fontId="24" fillId="3" borderId="26" xfId="653" applyFont="1" applyFill="1" applyBorder="1" applyAlignment="1">
      <alignment horizontal="center" vertical="center" wrapText="1"/>
    </xf>
    <xf numFmtId="0" fontId="18" fillId="2" borderId="14"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23" fillId="2" borderId="21" xfId="0" applyFont="1" applyFill="1" applyBorder="1" applyAlignment="1">
      <alignment horizontal="center" vertical="center" wrapText="1"/>
    </xf>
    <xf numFmtId="0" fontId="23" fillId="2" borderId="23" xfId="0" applyFont="1" applyFill="1" applyBorder="1" applyAlignment="1">
      <alignment horizontal="center" vertical="center" wrapText="1"/>
    </xf>
    <xf numFmtId="0" fontId="23" fillId="2" borderId="24" xfId="0" applyFont="1" applyFill="1" applyBorder="1" applyAlignment="1">
      <alignment horizontal="center" vertical="center" wrapText="1"/>
    </xf>
    <xf numFmtId="0" fontId="23" fillId="2" borderId="26"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6" fillId="3" borderId="23" xfId="0" applyFont="1" applyFill="1" applyBorder="1" applyAlignment="1">
      <alignment horizontal="center" vertical="center" wrapText="1"/>
    </xf>
    <xf numFmtId="0" fontId="7" fillId="3" borderId="27" xfId="0" applyFont="1" applyFill="1" applyBorder="1" applyAlignment="1">
      <alignment horizontal="center" vertical="top" wrapText="1"/>
    </xf>
    <xf numFmtId="0" fontId="7" fillId="3" borderId="0" xfId="0" applyFont="1" applyFill="1" applyBorder="1" applyAlignment="1">
      <alignment horizontal="center" vertical="top" wrapText="1"/>
    </xf>
    <xf numFmtId="0" fontId="7" fillId="3" borderId="32" xfId="0" applyFont="1" applyFill="1" applyBorder="1" applyAlignment="1">
      <alignment horizontal="center" vertical="top" wrapText="1"/>
    </xf>
    <xf numFmtId="0" fontId="7" fillId="3" borderId="24" xfId="0" applyFont="1" applyFill="1" applyBorder="1" applyAlignment="1">
      <alignment horizontal="center" vertical="top" wrapText="1"/>
    </xf>
    <xf numFmtId="0" fontId="7" fillId="3" borderId="25" xfId="0" applyFont="1" applyFill="1" applyBorder="1" applyAlignment="1">
      <alignment horizontal="center" vertical="top" wrapText="1"/>
    </xf>
    <xf numFmtId="0" fontId="7" fillId="3" borderId="26" xfId="0" applyFont="1" applyFill="1" applyBorder="1" applyAlignment="1">
      <alignment horizontal="center" vertical="top" wrapText="1"/>
    </xf>
    <xf numFmtId="164" fontId="6" fillId="3" borderId="2" xfId="0" applyNumberFormat="1" applyFont="1" applyFill="1" applyBorder="1" applyAlignment="1">
      <alignment horizontal="center" vertical="center" wrapText="1"/>
    </xf>
    <xf numFmtId="164" fontId="6" fillId="3" borderId="4" xfId="0"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horizontal="left" vertical="top" wrapText="1"/>
    </xf>
    <xf numFmtId="0" fontId="5" fillId="2" borderId="4" xfId="0" applyFont="1" applyFill="1" applyBorder="1" applyAlignment="1">
      <alignment horizontal="left" vertical="top" wrapText="1"/>
    </xf>
    <xf numFmtId="0" fontId="7" fillId="3" borderId="5" xfId="0" applyFont="1" applyFill="1" applyBorder="1" applyAlignment="1">
      <alignment horizontal="left" vertical="top" wrapText="1"/>
    </xf>
    <xf numFmtId="0" fontId="7" fillId="3" borderId="7" xfId="0" applyFont="1" applyFill="1" applyBorder="1" applyAlignment="1">
      <alignment horizontal="left" vertical="top" wrapText="1"/>
    </xf>
    <xf numFmtId="0" fontId="7" fillId="3" borderId="14" xfId="0" applyFont="1" applyFill="1" applyBorder="1" applyAlignment="1">
      <alignment horizontal="left" vertical="top" wrapText="1"/>
    </xf>
    <xf numFmtId="0" fontId="7" fillId="3" borderId="15" xfId="0" applyFont="1" applyFill="1" applyBorder="1" applyAlignment="1">
      <alignment horizontal="left" vertical="top" wrapText="1"/>
    </xf>
    <xf numFmtId="0" fontId="7" fillId="3" borderId="8" xfId="0" applyFont="1" applyFill="1" applyBorder="1" applyAlignment="1">
      <alignment horizontal="left" vertical="top" wrapText="1"/>
    </xf>
    <xf numFmtId="0" fontId="7" fillId="3" borderId="10" xfId="0" applyFont="1" applyFill="1" applyBorder="1" applyAlignment="1">
      <alignment horizontal="left" vertical="top" wrapText="1"/>
    </xf>
    <xf numFmtId="0" fontId="5" fillId="2" borderId="1" xfId="658" applyFont="1" applyFill="1" applyBorder="1" applyAlignment="1">
      <alignment horizontal="left" vertical="top" wrapText="1"/>
    </xf>
    <xf numFmtId="0" fontId="31" fillId="2" borderId="2" xfId="0" applyFont="1" applyFill="1" applyBorder="1" applyAlignment="1">
      <alignment horizontal="left" vertical="top" wrapText="1"/>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6" fillId="3" borderId="11" xfId="0" applyFont="1" applyFill="1" applyBorder="1" applyAlignment="1">
      <alignment horizontal="left" vertical="top" wrapText="1"/>
    </xf>
    <xf numFmtId="0" fontId="6" fillId="3" borderId="12" xfId="0" applyFont="1" applyFill="1" applyBorder="1" applyAlignment="1">
      <alignment horizontal="left" vertical="top" wrapText="1"/>
    </xf>
    <xf numFmtId="0" fontId="6" fillId="3" borderId="13" xfId="0" applyFont="1" applyFill="1" applyBorder="1" applyAlignment="1">
      <alignment horizontal="left" vertical="top" wrapText="1"/>
    </xf>
    <xf numFmtId="0" fontId="7" fillId="3" borderId="6"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6" fillId="3" borderId="14"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15" xfId="0" applyFont="1" applyFill="1" applyBorder="1" applyAlignment="1">
      <alignment horizontal="left" vertical="top" wrapText="1"/>
    </xf>
    <xf numFmtId="0" fontId="7" fillId="3" borderId="0" xfId="0" applyFont="1" applyFill="1" applyBorder="1" applyAlignment="1">
      <alignment horizontal="left" vertical="top" wrapText="1"/>
    </xf>
    <xf numFmtId="0" fontId="7" fillId="3" borderId="9" xfId="0" applyFont="1" applyFill="1" applyBorder="1" applyAlignment="1">
      <alignment horizontal="left" vertical="top" wrapText="1"/>
    </xf>
    <xf numFmtId="0" fontId="5" fillId="2" borderId="3" xfId="0" applyFont="1" applyFill="1" applyBorder="1" applyAlignment="1">
      <alignment horizontal="left" vertical="top" wrapText="1"/>
    </xf>
    <xf numFmtId="0" fontId="3" fillId="0" borderId="19" xfId="0" applyFont="1" applyBorder="1" applyAlignment="1">
      <alignment vertical="top" wrapText="1"/>
    </xf>
    <xf numFmtId="0" fontId="3" fillId="0" borderId="33" xfId="0" applyFont="1" applyBorder="1" applyAlignment="1">
      <alignment vertical="top" wrapText="1"/>
    </xf>
    <xf numFmtId="0" fontId="3" fillId="0" borderId="20" xfId="0" applyFont="1" applyBorder="1" applyAlignment="1">
      <alignment vertical="top" wrapText="1"/>
    </xf>
    <xf numFmtId="0" fontId="3" fillId="4" borderId="14" xfId="0" applyFont="1" applyFill="1" applyBorder="1" applyAlignment="1">
      <alignment horizontal="left" vertical="center" wrapText="1"/>
    </xf>
    <xf numFmtId="0" fontId="3" fillId="4" borderId="0" xfId="0" applyFont="1" applyFill="1" applyBorder="1" applyAlignment="1">
      <alignment horizontal="left" vertical="center" wrapText="1"/>
    </xf>
    <xf numFmtId="0" fontId="7" fillId="3" borderId="32"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32" xfId="0" applyFont="1" applyFill="1" applyBorder="1" applyAlignment="1">
      <alignment horizontal="left" vertical="top" wrapText="1"/>
    </xf>
  </cellXfs>
  <cellStyles count="66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9" builtinId="8"/>
    <cellStyle name="Normal" xfId="0" builtinId="0"/>
    <cellStyle name="Normal 2" xfId="658"/>
    <cellStyle name="Percent" xfId="653" builtinId="5"/>
  </cellStyles>
  <dxfs count="3626">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E7DB3D"/>
      <color rgb="FF008000"/>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harris@digipen.edu%20%20%20%20818-605-452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4"/>
  <sheetViews>
    <sheetView zoomScaleNormal="100" zoomScalePageLayoutView="130" workbookViewId="0">
      <selection activeCell="E15" sqref="E15"/>
    </sheetView>
  </sheetViews>
  <sheetFormatPr defaultColWidth="10.875" defaultRowHeight="14.1" customHeight="1"/>
  <cols>
    <col min="1" max="4" width="10.875" style="71"/>
    <col min="5" max="5" width="26.375" style="71" customWidth="1"/>
    <col min="6" max="6" width="9.625" style="71" customWidth="1"/>
    <col min="7" max="7" width="3.625" style="71" customWidth="1"/>
    <col min="8" max="8" width="28.5" style="71" customWidth="1"/>
    <col min="9" max="9" width="16.375" style="71" customWidth="1"/>
    <col min="10" max="10" width="4.875" style="71" customWidth="1"/>
    <col min="11" max="12" width="7.125" style="71" customWidth="1"/>
    <col min="13" max="13" width="3.625" style="71" customWidth="1"/>
    <col min="14" max="16384" width="10.875" style="71"/>
  </cols>
  <sheetData>
    <row r="1" spans="1:14" ht="14.1" customHeight="1" thickBot="1">
      <c r="A1" s="190" t="s">
        <v>0</v>
      </c>
      <c r="B1" s="191"/>
      <c r="C1" s="191"/>
      <c r="D1" s="191"/>
      <c r="E1" s="191"/>
      <c r="F1" s="192"/>
      <c r="G1" s="68"/>
      <c r="H1" s="190" t="s">
        <v>1</v>
      </c>
      <c r="I1" s="191"/>
      <c r="J1" s="191"/>
      <c r="K1" s="191"/>
      <c r="L1" s="192"/>
      <c r="M1" s="69"/>
      <c r="N1" s="70"/>
    </row>
    <row r="2" spans="1:14" ht="14.1" customHeight="1">
      <c r="A2" s="199" t="s">
        <v>1055</v>
      </c>
      <c r="B2" s="200"/>
      <c r="C2" s="200"/>
      <c r="D2" s="200"/>
      <c r="E2" s="200"/>
      <c r="F2" s="201"/>
      <c r="G2" s="68"/>
      <c r="H2" s="199" t="s">
        <v>1071</v>
      </c>
      <c r="I2" s="200"/>
      <c r="J2" s="200"/>
      <c r="K2" s="200"/>
      <c r="L2" s="201"/>
      <c r="M2" s="69"/>
      <c r="N2" s="70"/>
    </row>
    <row r="3" spans="1:14" ht="14.1" customHeight="1" thickBot="1">
      <c r="A3" s="202"/>
      <c r="B3" s="203"/>
      <c r="C3" s="203"/>
      <c r="D3" s="203"/>
      <c r="E3" s="203"/>
      <c r="F3" s="204"/>
      <c r="G3" s="68"/>
      <c r="H3" s="202"/>
      <c r="I3" s="203"/>
      <c r="J3" s="203"/>
      <c r="K3" s="203"/>
      <c r="L3" s="204"/>
      <c r="M3" s="69"/>
      <c r="N3" s="70"/>
    </row>
    <row r="4" spans="1:14" ht="14.1" customHeight="1" thickBot="1">
      <c r="A4" s="68"/>
      <c r="B4" s="68"/>
      <c r="C4" s="68"/>
      <c r="D4" s="68"/>
      <c r="E4" s="68"/>
      <c r="F4" s="68"/>
      <c r="G4" s="68"/>
      <c r="H4" s="69"/>
      <c r="I4" s="69"/>
      <c r="J4" s="69"/>
      <c r="K4" s="69"/>
      <c r="L4" s="69"/>
      <c r="M4" s="69"/>
      <c r="N4" s="70"/>
    </row>
    <row r="5" spans="1:14" ht="14.1" customHeight="1" thickBot="1">
      <c r="A5" s="190" t="s">
        <v>2</v>
      </c>
      <c r="B5" s="191"/>
      <c r="C5" s="191"/>
      <c r="D5" s="191"/>
      <c r="E5" s="191"/>
      <c r="F5" s="192"/>
      <c r="G5" s="68"/>
      <c r="H5" s="184" t="s">
        <v>866</v>
      </c>
      <c r="I5" s="185"/>
      <c r="J5" s="185"/>
      <c r="K5" s="185"/>
      <c r="L5" s="186"/>
      <c r="M5" s="69"/>
      <c r="N5" s="70"/>
    </row>
    <row r="6" spans="1:14" ht="14.1" customHeight="1" thickBot="1">
      <c r="A6" s="193" t="s">
        <v>1056</v>
      </c>
      <c r="B6" s="194"/>
      <c r="C6" s="194"/>
      <c r="D6" s="194"/>
      <c r="E6" s="194"/>
      <c r="F6" s="195"/>
      <c r="G6" s="68"/>
      <c r="H6" s="187"/>
      <c r="I6" s="188"/>
      <c r="J6" s="188"/>
      <c r="K6" s="188"/>
      <c r="L6" s="189"/>
      <c r="M6" s="69"/>
      <c r="N6" s="70"/>
    </row>
    <row r="7" spans="1:14" ht="14.1" customHeight="1" thickBot="1">
      <c r="A7" s="125"/>
      <c r="B7" s="125"/>
      <c r="C7" s="125"/>
      <c r="D7" s="125"/>
      <c r="E7" s="125"/>
      <c r="F7" s="72"/>
      <c r="G7" s="68"/>
      <c r="H7" s="69"/>
      <c r="I7" s="69"/>
      <c r="J7" s="69"/>
      <c r="K7" s="69"/>
      <c r="L7" s="69"/>
      <c r="M7" s="69"/>
      <c r="N7" s="70"/>
    </row>
    <row r="8" spans="1:14" ht="14.1" customHeight="1" thickBot="1">
      <c r="A8" s="190" t="s">
        <v>3</v>
      </c>
      <c r="B8" s="191"/>
      <c r="C8" s="191"/>
      <c r="D8" s="191"/>
      <c r="E8" s="191"/>
      <c r="F8" s="192"/>
      <c r="G8" s="68"/>
      <c r="H8" s="127" t="s">
        <v>5</v>
      </c>
      <c r="I8" s="124"/>
      <c r="J8" s="134" t="s">
        <v>845</v>
      </c>
      <c r="K8" s="95" t="s">
        <v>6</v>
      </c>
      <c r="L8" s="96">
        <f>IF((COUNTIF($A$13:$A$33,"=GAM 200")+COUNTIF($A$13:$A$33,"=GAM 205")+COUNTIF($A$13:$A$33,"=GAM 250")+COUNTIF($A$13:$A$33,"=GAM 255")-COUNTIFS($A$13:$A$33,"=GAM 300")-COUNTIF($A$13:$A$33,"=GAM 302")-COUNTIF($A$13:$A$33,"=GAM 350")-COUNTIF($A$13:$A$33,"=GAM 352")-COUNTIF($A$13:$A$33,"=GAM 400")-COUNTIF($A$13:$A$33,"=GAM 450")-COUNTIF($A$13:$A$33,"=GAM 541")-COUNTIF($A$13:$A$33,"=GAM 550")-COUNTIF($A$13:$A$33,"=GAM 551")) &gt;= 0, 0.1, 0.15)</f>
        <v>0.15</v>
      </c>
      <c r="M8" s="128"/>
      <c r="N8" s="70"/>
    </row>
    <row r="9" spans="1:14" ht="14.1" customHeight="1" thickBot="1">
      <c r="A9" s="193" t="s">
        <v>1057</v>
      </c>
      <c r="B9" s="194"/>
      <c r="C9" s="194"/>
      <c r="D9" s="194"/>
      <c r="E9" s="194"/>
      <c r="F9" s="195"/>
      <c r="G9" s="68"/>
      <c r="H9" s="129" t="s">
        <v>862</v>
      </c>
      <c r="I9" s="74"/>
      <c r="J9" s="132">
        <v>9</v>
      </c>
      <c r="K9" s="97">
        <f>COUNTIF($G$13:$G$33,"=P")</f>
        <v>0</v>
      </c>
      <c r="L9" s="98">
        <f>-(K9*0.02+MAX(0,(K9-J9))*0.03)</f>
        <v>0</v>
      </c>
      <c r="M9" s="128"/>
      <c r="N9" s="70"/>
    </row>
    <row r="10" spans="1:14" ht="14.1" customHeight="1" thickBot="1">
      <c r="A10" s="73"/>
      <c r="B10" s="73"/>
      <c r="C10" s="73"/>
      <c r="D10" s="73"/>
      <c r="E10" s="73"/>
      <c r="F10" s="68"/>
      <c r="G10" s="68"/>
      <c r="H10" s="129" t="s">
        <v>863</v>
      </c>
      <c r="I10" s="74"/>
      <c r="J10" s="132">
        <v>9</v>
      </c>
      <c r="K10" s="97">
        <f>COUNTIF($G$13:$G$33,"=D")</f>
        <v>3</v>
      </c>
      <c r="L10" s="98">
        <f>-(K10*0.02+MAX(0,(K10-J10))*0.03)</f>
        <v>-0.06</v>
      </c>
      <c r="M10" s="69"/>
      <c r="N10" s="70"/>
    </row>
    <row r="11" spans="1:14" ht="14.1" customHeight="1" thickBot="1">
      <c r="A11" s="190" t="s">
        <v>4</v>
      </c>
      <c r="B11" s="191"/>
      <c r="C11" s="191"/>
      <c r="D11" s="191"/>
      <c r="E11" s="191"/>
      <c r="F11" s="192"/>
      <c r="G11" s="68"/>
      <c r="H11" s="129" t="s">
        <v>864</v>
      </c>
      <c r="I11" s="74"/>
      <c r="J11" s="133">
        <v>9</v>
      </c>
      <c r="K11" s="97">
        <f>COUNTIF($G$13:$G$33,"=A")</f>
        <v>0</v>
      </c>
      <c r="L11" s="98">
        <f>-(K11*0.02+MAX(0,(K11-J11))*0.03)</f>
        <v>0</v>
      </c>
      <c r="M11" s="128"/>
      <c r="N11" s="70"/>
    </row>
    <row r="12" spans="1:14" ht="14.1" customHeight="1" thickBot="1">
      <c r="A12" s="75" t="s">
        <v>7</v>
      </c>
      <c r="B12" s="75" t="s">
        <v>8</v>
      </c>
      <c r="C12" s="75" t="s">
        <v>586</v>
      </c>
      <c r="D12" s="75" t="s">
        <v>587</v>
      </c>
      <c r="E12" s="76" t="s">
        <v>9</v>
      </c>
      <c r="F12" s="76" t="s">
        <v>10</v>
      </c>
      <c r="G12" s="77"/>
      <c r="H12" s="129" t="s">
        <v>865</v>
      </c>
      <c r="I12" s="74"/>
      <c r="J12" s="133">
        <v>9</v>
      </c>
      <c r="K12" s="97">
        <f>COUNTIF($G$13:$G$33,"=M")</f>
        <v>0</v>
      </c>
      <c r="L12" s="98">
        <f>-(K12*0.02+MAX(0,(K12-J12))*0.03)</f>
        <v>0</v>
      </c>
      <c r="M12" s="69"/>
      <c r="N12" s="70"/>
    </row>
    <row r="13" spans="1:14" ht="14.1" customHeight="1" thickBot="1">
      <c r="A13" s="79" t="s">
        <v>1067</v>
      </c>
      <c r="B13" s="79" t="s">
        <v>1068</v>
      </c>
      <c r="C13" s="131" t="s">
        <v>1059</v>
      </c>
      <c r="D13" s="131" t="s">
        <v>1060</v>
      </c>
      <c r="E13" s="80" t="s">
        <v>1058</v>
      </c>
      <c r="F13" s="81"/>
      <c r="G13" s="130" t="str">
        <f>IF(OR($A13="OTHER",$A13="NONE",$A13="",$B13="",$F13="(free)",$F13="(unofficial)"),"",IF(OR(LEFT($A13,3)="GAT",LEFT($A13,2)="CG",$F13="(part-time)"),"H",IF(OR($B13="RTIS",$B13="BSCE",$B13="BSCS",$B13="BSESD",$B13="MSCS"),"P",IF(AND($B13="BSGD",$A13="GAM 200"),"P",IF(OR($B13="BAGD",$B13="BSGD"),"D",IF(OR($B13="BFA",$B13="MFA"),"A","M"))))))</f>
        <v>D</v>
      </c>
      <c r="H13" s="78" t="s">
        <v>846</v>
      </c>
      <c r="I13" s="74"/>
      <c r="J13" s="86"/>
      <c r="K13" s="97">
        <f>COUNTIF($G$13:$G$33,"=H")</f>
        <v>0</v>
      </c>
      <c r="L13" s="98">
        <f>-K13*0.01</f>
        <v>0</v>
      </c>
      <c r="M13" s="82"/>
      <c r="N13" s="83"/>
    </row>
    <row r="14" spans="1:14" ht="14.1" customHeight="1" thickBot="1">
      <c r="A14" s="79" t="s">
        <v>1067</v>
      </c>
      <c r="B14" s="79" t="s">
        <v>1069</v>
      </c>
      <c r="C14" s="131" t="s">
        <v>1062</v>
      </c>
      <c r="D14" s="131" t="s">
        <v>1063</v>
      </c>
      <c r="E14" s="80" t="s">
        <v>1061</v>
      </c>
      <c r="F14" s="81"/>
      <c r="G14" s="130" t="str">
        <f t="shared" ref="G14:G33" si="0">IF(OR($A14="OTHER",$A14="NONE",$A14="",$B14="",$F14="(free)",$F14="(unofficial)"),"",IF(OR(LEFT($A14,3)="GAT",LEFT($A14,2)="CG",$F14="(part-time)"),"H",IF(OR($B14="RTIS",$B14="BSCE",$B14="BSCS",$B14="BSESD",$B14="MSCS"),"P",IF(AND($B14="BSGD",$A14="GAM 200"),"P",IF(OR($B14="BAGD",$B14="BSGD"),"D",IF(OR($B14="BFA",$B14="MFA"),"A","M"))))))</f>
        <v>D</v>
      </c>
      <c r="H14" s="84" t="s">
        <v>11</v>
      </c>
      <c r="I14" s="85"/>
      <c r="J14" s="126"/>
      <c r="K14" s="99">
        <f>COUNTA($A$13:$A$33)-SUM(K9:K13)</f>
        <v>0</v>
      </c>
      <c r="L14" s="100">
        <v>0</v>
      </c>
      <c r="M14" s="86"/>
      <c r="N14" s="87"/>
    </row>
    <row r="15" spans="1:14" ht="14.1" customHeight="1" thickBot="1">
      <c r="A15" s="79" t="s">
        <v>1067</v>
      </c>
      <c r="B15" s="79" t="s">
        <v>1068</v>
      </c>
      <c r="C15" s="131" t="s">
        <v>1065</v>
      </c>
      <c r="D15" s="131" t="s">
        <v>1066</v>
      </c>
      <c r="E15" s="80" t="s">
        <v>1064</v>
      </c>
      <c r="F15" s="81"/>
      <c r="G15" s="130" t="str">
        <f t="shared" si="0"/>
        <v>D</v>
      </c>
      <c r="H15" s="166" t="s">
        <v>589</v>
      </c>
      <c r="I15" s="166"/>
      <c r="J15" s="166"/>
      <c r="K15" s="101" t="s">
        <v>12</v>
      </c>
      <c r="L15" s="102">
        <f>IF(SUM(L9:L14)&lt;0,SUM(L8:L14),0)</f>
        <v>0.09</v>
      </c>
      <c r="M15" s="86"/>
      <c r="N15" s="87"/>
    </row>
    <row r="16" spans="1:14" ht="14.1" customHeight="1" thickBot="1">
      <c r="A16" s="79"/>
      <c r="B16" s="79"/>
      <c r="C16" s="131"/>
      <c r="D16" s="131"/>
      <c r="E16" s="80"/>
      <c r="F16" s="81"/>
      <c r="G16" s="130" t="str">
        <f t="shared" si="0"/>
        <v/>
      </c>
      <c r="H16" s="69"/>
      <c r="I16" s="69"/>
      <c r="J16" s="69"/>
      <c r="K16" s="69"/>
      <c r="L16" s="103"/>
      <c r="M16" s="86"/>
      <c r="N16" s="87"/>
    </row>
    <row r="17" spans="1:14" ht="14.1" customHeight="1" thickBot="1">
      <c r="A17" s="79"/>
      <c r="B17" s="79"/>
      <c r="C17" s="131"/>
      <c r="D17" s="131"/>
      <c r="E17" s="80"/>
      <c r="F17" s="81"/>
      <c r="G17" s="130" t="str">
        <f t="shared" si="0"/>
        <v/>
      </c>
      <c r="H17" s="190" t="s">
        <v>13</v>
      </c>
      <c r="I17" s="191"/>
      <c r="J17" s="192"/>
      <c r="K17" s="123"/>
      <c r="L17" s="96">
        <v>0.75</v>
      </c>
      <c r="M17" s="69"/>
      <c r="N17" s="87"/>
    </row>
    <row r="18" spans="1:14" ht="14.1" customHeight="1" thickBot="1">
      <c r="A18" s="79"/>
      <c r="B18" s="79"/>
      <c r="C18" s="131"/>
      <c r="D18" s="131"/>
      <c r="E18" s="80"/>
      <c r="F18" s="81"/>
      <c r="G18" s="130" t="str">
        <f t="shared" si="0"/>
        <v/>
      </c>
      <c r="H18" s="78" t="s">
        <v>14</v>
      </c>
      <c r="I18" s="196" t="s">
        <v>1073</v>
      </c>
      <c r="J18" s="197"/>
      <c r="K18" s="198"/>
      <c r="L18" s="98">
        <f>IF(LEFT(I18,6)="Entire",0,IF(LEFT(I18,6)="Custom",-0.05,-0.1))</f>
        <v>-0.1</v>
      </c>
      <c r="M18" s="89"/>
      <c r="N18" s="70"/>
    </row>
    <row r="19" spans="1:14" ht="14.1" customHeight="1" thickBot="1">
      <c r="A19" s="79"/>
      <c r="B19" s="79"/>
      <c r="C19" s="131"/>
      <c r="D19" s="131"/>
      <c r="E19" s="80"/>
      <c r="F19" s="81"/>
      <c r="G19" s="130" t="str">
        <f t="shared" si="0"/>
        <v/>
      </c>
      <c r="H19" s="84" t="s">
        <v>15</v>
      </c>
      <c r="I19" s="163" t="s">
        <v>1072</v>
      </c>
      <c r="J19" s="164"/>
      <c r="K19" s="165"/>
      <c r="L19" s="100">
        <f>IF(I19="2D Graphics and 2D Gameplay",IF(L8=0.15,-0.05,0),IF(I19="3D Graphics but 2D Gameplay",IF(L8=0.15,-0.02,-0.3),IF(L8=0.15,0,-0.3)))</f>
        <v>0</v>
      </c>
      <c r="M19" s="69"/>
      <c r="N19" s="70"/>
    </row>
    <row r="20" spans="1:14" ht="14.1" customHeight="1" thickBot="1">
      <c r="A20" s="79"/>
      <c r="B20" s="79"/>
      <c r="C20" s="131"/>
      <c r="D20" s="131"/>
      <c r="E20" s="80"/>
      <c r="F20" s="81"/>
      <c r="G20" s="130" t="str">
        <f t="shared" si="0"/>
        <v/>
      </c>
      <c r="H20" s="166" t="s">
        <v>590</v>
      </c>
      <c r="I20" s="166"/>
      <c r="J20" s="166"/>
      <c r="K20" s="88" t="s">
        <v>12</v>
      </c>
      <c r="L20" s="102">
        <f>SUM(L17:L19)</f>
        <v>0.65</v>
      </c>
      <c r="M20" s="69"/>
      <c r="N20" s="70"/>
    </row>
    <row r="21" spans="1:14" ht="14.1" customHeight="1" thickBot="1">
      <c r="A21" s="79"/>
      <c r="B21" s="79"/>
      <c r="C21" s="131"/>
      <c r="D21" s="131"/>
      <c r="E21" s="80"/>
      <c r="F21" s="81"/>
      <c r="G21" s="130" t="str">
        <f t="shared" si="0"/>
        <v/>
      </c>
      <c r="H21" s="90"/>
      <c r="I21" s="90"/>
      <c r="J21" s="91"/>
      <c r="K21" s="92"/>
      <c r="L21" s="104"/>
      <c r="M21" s="69"/>
      <c r="N21" s="70"/>
    </row>
    <row r="22" spans="1:14" ht="14.1" customHeight="1" thickBot="1">
      <c r="A22" s="79"/>
      <c r="B22" s="79"/>
      <c r="C22" s="131"/>
      <c r="D22" s="131"/>
      <c r="E22" s="80"/>
      <c r="F22" s="81"/>
      <c r="G22" s="130" t="str">
        <f t="shared" si="0"/>
        <v/>
      </c>
      <c r="H22" s="180" t="s">
        <v>573</v>
      </c>
      <c r="I22" s="181"/>
      <c r="J22" s="173"/>
      <c r="K22" s="226" t="s">
        <v>574</v>
      </c>
      <c r="L22" s="171">
        <v>0</v>
      </c>
      <c r="M22" s="69"/>
      <c r="N22" s="70"/>
    </row>
    <row r="23" spans="1:14" ht="14.1" customHeight="1" thickBot="1">
      <c r="A23" s="79"/>
      <c r="B23" s="79"/>
      <c r="C23" s="131"/>
      <c r="D23" s="131"/>
      <c r="E23" s="80"/>
      <c r="F23" s="81"/>
      <c r="G23" s="130" t="str">
        <f t="shared" si="0"/>
        <v/>
      </c>
      <c r="H23" s="182"/>
      <c r="I23" s="183"/>
      <c r="J23" s="173"/>
      <c r="K23" s="227"/>
      <c r="L23" s="172"/>
      <c r="M23" s="69"/>
      <c r="N23" s="70"/>
    </row>
    <row r="24" spans="1:14" ht="14.1" customHeight="1" thickBot="1">
      <c r="A24" s="79"/>
      <c r="B24" s="79"/>
      <c r="C24" s="131"/>
      <c r="D24" s="131"/>
      <c r="E24" s="80"/>
      <c r="F24" s="81"/>
      <c r="G24" s="130" t="str">
        <f t="shared" si="0"/>
        <v/>
      </c>
      <c r="H24" s="90"/>
      <c r="I24" s="90"/>
      <c r="J24" s="91"/>
      <c r="K24" s="91"/>
      <c r="L24" s="91"/>
      <c r="M24" s="69"/>
      <c r="N24" s="70"/>
    </row>
    <row r="25" spans="1:14" ht="14.1" customHeight="1" thickBot="1">
      <c r="A25" s="79"/>
      <c r="B25" s="79"/>
      <c r="C25" s="131"/>
      <c r="D25" s="131"/>
      <c r="E25" s="80"/>
      <c r="F25" s="81"/>
      <c r="G25" s="130" t="str">
        <f t="shared" si="0"/>
        <v/>
      </c>
      <c r="H25" s="174" t="s">
        <v>337</v>
      </c>
      <c r="I25" s="176" t="s">
        <v>338</v>
      </c>
      <c r="J25" s="173"/>
      <c r="K25" s="93" t="s">
        <v>16</v>
      </c>
      <c r="L25" s="178">
        <f>L22+L20+L15</f>
        <v>0.74</v>
      </c>
      <c r="M25" s="69"/>
      <c r="N25" s="70"/>
    </row>
    <row r="26" spans="1:14" ht="14.1" customHeight="1" thickBot="1">
      <c r="A26" s="79"/>
      <c r="B26" s="79"/>
      <c r="C26" s="131"/>
      <c r="D26" s="131"/>
      <c r="E26" s="80"/>
      <c r="F26" s="81"/>
      <c r="G26" s="130" t="str">
        <f t="shared" si="0"/>
        <v/>
      </c>
      <c r="H26" s="175"/>
      <c r="I26" s="177"/>
      <c r="J26" s="173"/>
      <c r="K26" s="94" t="s">
        <v>17</v>
      </c>
      <c r="L26" s="179"/>
      <c r="M26" s="69"/>
      <c r="N26" s="70"/>
    </row>
    <row r="27" spans="1:14" ht="14.1" customHeight="1" thickBot="1">
      <c r="A27" s="79"/>
      <c r="B27" s="79"/>
      <c r="C27" s="131"/>
      <c r="D27" s="131"/>
      <c r="E27" s="80"/>
      <c r="F27" s="81"/>
      <c r="G27" s="130" t="str">
        <f t="shared" si="0"/>
        <v/>
      </c>
      <c r="H27" s="90"/>
      <c r="I27" s="90"/>
      <c r="J27" s="90"/>
      <c r="K27" s="90"/>
      <c r="L27" s="90"/>
      <c r="M27" s="69"/>
      <c r="N27" s="70"/>
    </row>
    <row r="28" spans="1:14" ht="14.1" customHeight="1" thickBot="1">
      <c r="A28" s="79"/>
      <c r="B28" s="79"/>
      <c r="C28" s="131"/>
      <c r="D28" s="131"/>
      <c r="E28" s="80"/>
      <c r="F28" s="81"/>
      <c r="G28" s="130" t="str">
        <f t="shared" si="0"/>
        <v/>
      </c>
      <c r="H28" s="184" t="s">
        <v>847</v>
      </c>
      <c r="I28" s="185"/>
      <c r="J28" s="185"/>
      <c r="K28" s="185"/>
      <c r="L28" s="186"/>
      <c r="M28" s="69"/>
      <c r="N28" s="70"/>
    </row>
    <row r="29" spans="1:14" ht="14.1" customHeight="1" thickBot="1">
      <c r="A29" s="79"/>
      <c r="B29" s="79"/>
      <c r="C29" s="131"/>
      <c r="D29" s="131"/>
      <c r="E29" s="80"/>
      <c r="F29" s="81"/>
      <c r="G29" s="130" t="str">
        <f t="shared" si="0"/>
        <v/>
      </c>
      <c r="H29" s="187"/>
      <c r="I29" s="188"/>
      <c r="J29" s="188"/>
      <c r="K29" s="188"/>
      <c r="L29" s="189"/>
      <c r="M29" s="69"/>
      <c r="N29" s="70"/>
    </row>
    <row r="30" spans="1:14" ht="14.1" customHeight="1" thickBot="1">
      <c r="A30" s="79"/>
      <c r="B30" s="79"/>
      <c r="C30" s="131"/>
      <c r="D30" s="131"/>
      <c r="E30" s="80"/>
      <c r="F30" s="81"/>
      <c r="G30" s="130" t="str">
        <f t="shared" si="0"/>
        <v/>
      </c>
      <c r="H30" s="90"/>
      <c r="I30" s="90"/>
      <c r="J30" s="90"/>
      <c r="K30" s="90"/>
      <c r="L30" s="90"/>
      <c r="M30" s="69"/>
      <c r="N30" s="70"/>
    </row>
    <row r="31" spans="1:14" ht="14.1" customHeight="1" thickBot="1">
      <c r="A31" s="79"/>
      <c r="B31" s="79"/>
      <c r="C31" s="131"/>
      <c r="D31" s="131"/>
      <c r="E31" s="80"/>
      <c r="F31" s="81"/>
      <c r="G31" s="130" t="str">
        <f t="shared" si="0"/>
        <v/>
      </c>
      <c r="H31" s="170" t="s">
        <v>18</v>
      </c>
      <c r="I31" s="170"/>
      <c r="J31" s="170"/>
      <c r="K31" s="170"/>
      <c r="L31" s="170"/>
      <c r="M31" s="69"/>
      <c r="N31" s="70"/>
    </row>
    <row r="32" spans="1:14" ht="14.1" customHeight="1" thickBot="1">
      <c r="A32" s="79"/>
      <c r="B32" s="79"/>
      <c r="C32" s="131"/>
      <c r="D32" s="131"/>
      <c r="E32" s="80"/>
      <c r="F32" s="81"/>
      <c r="G32" s="130" t="str">
        <f t="shared" si="0"/>
        <v/>
      </c>
      <c r="H32" s="167" t="s">
        <v>591</v>
      </c>
      <c r="I32" s="168"/>
      <c r="J32" s="168"/>
      <c r="K32" s="168"/>
      <c r="L32" s="169"/>
      <c r="M32" s="69"/>
      <c r="N32" s="70"/>
    </row>
    <row r="33" spans="1:14" ht="14.1" customHeight="1" thickBot="1">
      <c r="A33" s="79"/>
      <c r="B33" s="79"/>
      <c r="C33" s="131"/>
      <c r="D33" s="131"/>
      <c r="E33" s="80"/>
      <c r="F33" s="81"/>
      <c r="G33" s="130" t="str">
        <f t="shared" si="0"/>
        <v/>
      </c>
      <c r="H33" s="167"/>
      <c r="I33" s="168"/>
      <c r="J33" s="168"/>
      <c r="K33" s="168"/>
      <c r="L33" s="169"/>
      <c r="M33" s="69"/>
      <c r="N33" s="70"/>
    </row>
    <row r="34" spans="1:14" ht="14.1" customHeight="1" thickBot="1">
      <c r="A34" s="221" t="s">
        <v>602</v>
      </c>
      <c r="B34" s="222"/>
      <c r="C34" s="222"/>
      <c r="D34" s="223"/>
      <c r="E34" s="224" t="s">
        <v>1070</v>
      </c>
      <c r="F34" s="225"/>
      <c r="G34" s="69"/>
      <c r="H34" s="163"/>
      <c r="I34" s="164"/>
      <c r="J34" s="164"/>
      <c r="K34" s="164"/>
      <c r="L34" s="165"/>
      <c r="M34" s="69"/>
      <c r="N34" s="70"/>
    </row>
    <row r="35" spans="1:14" ht="14.1" customHeight="1" thickBot="1">
      <c r="B35" s="68"/>
      <c r="C35" s="68"/>
      <c r="D35" s="68"/>
      <c r="E35" s="68"/>
      <c r="F35" s="68"/>
      <c r="G35" s="68"/>
      <c r="H35" s="69"/>
      <c r="I35" s="69"/>
      <c r="J35" s="69"/>
      <c r="K35" s="88"/>
      <c r="L35" s="86"/>
      <c r="M35" s="69"/>
      <c r="N35" s="70"/>
    </row>
    <row r="36" spans="1:14" ht="14.1" customHeight="1" thickBot="1">
      <c r="A36" s="228" t="s">
        <v>578</v>
      </c>
      <c r="B36" s="229"/>
      <c r="C36" s="229"/>
      <c r="D36" s="229"/>
      <c r="E36" s="229"/>
      <c r="F36" s="230"/>
      <c r="H36" s="231" t="s">
        <v>579</v>
      </c>
      <c r="I36" s="232"/>
      <c r="J36" s="232"/>
      <c r="K36" s="232"/>
      <c r="L36" s="233"/>
    </row>
    <row r="37" spans="1:14" ht="30" customHeight="1">
      <c r="A37" s="208" t="s">
        <v>580</v>
      </c>
      <c r="B37" s="209"/>
      <c r="C37" s="209"/>
      <c r="D37" s="209"/>
      <c r="E37" s="209"/>
      <c r="F37" s="210"/>
      <c r="H37" s="208" t="s">
        <v>594</v>
      </c>
      <c r="I37" s="209"/>
      <c r="J37" s="209"/>
      <c r="K37" s="209"/>
      <c r="L37" s="210"/>
    </row>
    <row r="38" spans="1:14" ht="14.1" customHeight="1">
      <c r="A38" s="218" t="s">
        <v>581</v>
      </c>
      <c r="B38" s="219"/>
      <c r="C38" s="219"/>
      <c r="D38" s="219"/>
      <c r="E38" s="219"/>
      <c r="F38" s="220"/>
      <c r="H38" s="211" t="s">
        <v>1054</v>
      </c>
      <c r="I38" s="212"/>
      <c r="J38" s="212"/>
      <c r="K38" s="212"/>
      <c r="L38" s="213"/>
    </row>
    <row r="39" spans="1:14" ht="14.1" customHeight="1">
      <c r="A39" s="218" t="s">
        <v>582</v>
      </c>
      <c r="B39" s="219"/>
      <c r="C39" s="219"/>
      <c r="D39" s="219"/>
      <c r="E39" s="219"/>
      <c r="F39" s="220"/>
      <c r="H39" s="211" t="s">
        <v>1053</v>
      </c>
      <c r="I39" s="212"/>
      <c r="J39" s="212"/>
      <c r="K39" s="212"/>
      <c r="L39" s="213"/>
    </row>
    <row r="40" spans="1:14" ht="14.1" customHeight="1">
      <c r="A40" s="218" t="s">
        <v>583</v>
      </c>
      <c r="B40" s="219"/>
      <c r="C40" s="219"/>
      <c r="D40" s="219"/>
      <c r="E40" s="219"/>
      <c r="F40" s="220"/>
      <c r="H40" s="211" t="s">
        <v>1051</v>
      </c>
      <c r="I40" s="212"/>
      <c r="J40" s="212"/>
      <c r="K40" s="212"/>
      <c r="L40" s="213"/>
    </row>
    <row r="41" spans="1:14" ht="14.1" customHeight="1" thickBot="1">
      <c r="A41" s="218" t="s">
        <v>584</v>
      </c>
      <c r="B41" s="219"/>
      <c r="C41" s="219"/>
      <c r="D41" s="219"/>
      <c r="E41" s="219"/>
      <c r="F41" s="220"/>
      <c r="H41" s="214" t="s">
        <v>1052</v>
      </c>
      <c r="I41" s="215"/>
      <c r="J41" s="215"/>
      <c r="K41" s="215"/>
      <c r="L41" s="216"/>
    </row>
    <row r="42" spans="1:14" ht="30" customHeight="1" thickBot="1">
      <c r="A42" s="205" t="s">
        <v>585</v>
      </c>
      <c r="B42" s="206"/>
      <c r="C42" s="206"/>
      <c r="D42" s="206"/>
      <c r="E42" s="206"/>
      <c r="F42" s="207"/>
      <c r="H42" s="217" t="s">
        <v>588</v>
      </c>
      <c r="I42" s="217"/>
      <c r="J42" s="217"/>
      <c r="K42" s="217"/>
      <c r="L42" s="217"/>
    </row>
    <row r="44" spans="1:14" ht="14.1" customHeight="1">
      <c r="A44" s="116"/>
      <c r="B44" s="116"/>
      <c r="C44" s="116"/>
      <c r="D44" s="116"/>
      <c r="E44" s="116"/>
      <c r="F44" s="116"/>
    </row>
  </sheetData>
  <sheetProtection formatCells="0" formatColumns="0" formatRows="0" insertColumns="0" insertRows="0" insertHyperlinks="0" deleteColumns="0" deleteRows="0" selectLockedCells="1" sort="0"/>
  <mergeCells count="42">
    <mergeCell ref="A34:D34"/>
    <mergeCell ref="E34:F34"/>
    <mergeCell ref="A41:F41"/>
    <mergeCell ref="K22:K23"/>
    <mergeCell ref="A36:F36"/>
    <mergeCell ref="H36:L36"/>
    <mergeCell ref="A42:F42"/>
    <mergeCell ref="H37:L37"/>
    <mergeCell ref="H38:L38"/>
    <mergeCell ref="H39:L39"/>
    <mergeCell ref="H40:L40"/>
    <mergeCell ref="H41:L41"/>
    <mergeCell ref="H42:L42"/>
    <mergeCell ref="A37:F37"/>
    <mergeCell ref="A38:F38"/>
    <mergeCell ref="A39:F39"/>
    <mergeCell ref="A40:F40"/>
    <mergeCell ref="A1:F1"/>
    <mergeCell ref="H1:L1"/>
    <mergeCell ref="A2:F3"/>
    <mergeCell ref="H2:L3"/>
    <mergeCell ref="A5:F5"/>
    <mergeCell ref="H5:L6"/>
    <mergeCell ref="A6:F6"/>
    <mergeCell ref="A8:F8"/>
    <mergeCell ref="A9:F9"/>
    <mergeCell ref="A11:F11"/>
    <mergeCell ref="H17:J17"/>
    <mergeCell ref="I18:K18"/>
    <mergeCell ref="I19:K19"/>
    <mergeCell ref="H15:J15"/>
    <mergeCell ref="H32:L34"/>
    <mergeCell ref="H31:L31"/>
    <mergeCell ref="L22:L23"/>
    <mergeCell ref="J22:J23"/>
    <mergeCell ref="H25:H26"/>
    <mergeCell ref="I25:I26"/>
    <mergeCell ref="J25:J26"/>
    <mergeCell ref="L25:L26"/>
    <mergeCell ref="H22:I23"/>
    <mergeCell ref="H20:J20"/>
    <mergeCell ref="H28:L29"/>
  </mergeCells>
  <dataValidations count="8">
    <dataValidation type="list" allowBlank="1" showInputMessage="1" sqref="A6:F6">
      <formula1>"Keyboard Only, Mouse Only, Keyboard and Mouse, Gamepad, Kinect, Razor Hydra, Oculus Rift and Gamepad, Oculus Rift and Razor Hydra, Mobile/Tablet, Other (specify)"</formula1>
    </dataValidation>
    <dataValidation type="list" allowBlank="1" showInputMessage="1" sqref="A9:F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B13:B33">
      <formula1>"RTIS, BSCE, BSCS, BSESD, BSGD, BAGD, BAMSD, BFA, MSCS, MFA"</formula1>
    </dataValidation>
    <dataValidation type="list" showInputMessage="1" showErrorMessage="1" sqref="I18">
      <formula1>"Entirely Custom, Custom (except for physics), Zero Engine, Unity, Unreal, Flash"</formula1>
    </dataValidation>
    <dataValidation type="list" allowBlank="1" showInputMessage="1" showErrorMessage="1" sqref="I19">
      <formula1>"2D Graphics and 2D Gameplay, 3D Graphics but 2D Gameplay, 3D Graphics and 3D Gameplay"</formula1>
    </dataValidation>
    <dataValidation type="list" allowBlank="1" showInputMessage="1" showErrorMessage="1" sqref="C13:D33">
      <formula1>"Director, Producer, Technical Lead, Design Lead, Art Lead, Audio Lead, Programmer, Designer, Artist, Contractor"</formula1>
    </dataValidation>
    <dataValidation type="list" allowBlank="1" showInputMessage="1" showErrorMessage="1" sqref="F13:F33">
      <formula1>"(part-time), (free), (unofficial)"</formula1>
    </dataValidation>
    <dataValidation type="list" allowBlank="1" showInputMessage="1" showErrorMessage="1" sqref="A13:A33">
      <formula1>"GAM 200,GAM 205,GAM 250,GAM 255,GAM 300,GAM 302,GAM 350,GAM 352,GAM 375,GAM 400,GAM 450,GAM 541,GAM 550,GAM 551,PRJ 202,PRJ 252,PRJ 302,PRJ 352,PRJ 402,PRJ 452,PRJ 510,CG 310,CG 311,CG 510,GAT 399,MUS 250,MUS 251,MUS 350,MUS 351,MUS 450,MUS 451,OTHER,NONE"</formula1>
    </dataValidation>
  </dataValidations>
  <hyperlinks>
    <hyperlink ref="E34"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44"/>
  <sheetViews>
    <sheetView zoomScale="130" zoomScaleNormal="130" zoomScalePageLayoutView="130" workbookViewId="0">
      <selection activeCell="L42" sqref="L42:L4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43" t="s">
        <v>292</v>
      </c>
      <c r="B1" s="244"/>
      <c r="C1" s="244"/>
      <c r="D1" s="244"/>
      <c r="E1" s="244"/>
      <c r="F1" s="244"/>
      <c r="G1" s="244"/>
      <c r="H1" s="244"/>
      <c r="J1" s="249" t="s">
        <v>230</v>
      </c>
      <c r="K1" s="250"/>
      <c r="L1" s="251"/>
      <c r="M1" s="54"/>
      <c r="N1" s="23" t="s">
        <v>213</v>
      </c>
    </row>
    <row r="2" spans="1:15" ht="14.1" customHeight="1">
      <c r="A2" s="243"/>
      <c r="B2" s="244"/>
      <c r="C2" s="244"/>
      <c r="D2" s="244"/>
      <c r="E2" s="244"/>
      <c r="F2" s="244"/>
      <c r="G2" s="244"/>
      <c r="H2" s="244"/>
      <c r="J2" s="252" t="s">
        <v>861</v>
      </c>
      <c r="K2" s="253"/>
      <c r="L2" s="254"/>
      <c r="M2" s="22"/>
      <c r="N2" s="25" t="s">
        <v>206</v>
      </c>
    </row>
    <row r="3" spans="1:15" ht="14.1" customHeight="1">
      <c r="A3" s="243"/>
      <c r="B3" s="244"/>
      <c r="C3" s="244"/>
      <c r="D3" s="244"/>
      <c r="E3" s="244"/>
      <c r="F3" s="244"/>
      <c r="G3" s="244"/>
      <c r="H3" s="244"/>
      <c r="J3" s="252"/>
      <c r="K3" s="253"/>
      <c r="L3" s="254"/>
      <c r="M3" s="22"/>
      <c r="N3" s="25" t="s">
        <v>207</v>
      </c>
    </row>
    <row r="4" spans="1:15" ht="14.1" customHeight="1" thickBot="1">
      <c r="A4" s="2"/>
      <c r="B4" s="5"/>
      <c r="C4" s="8"/>
      <c r="D4" s="7"/>
      <c r="E4" s="7"/>
      <c r="F4" s="7"/>
      <c r="G4" s="7"/>
      <c r="H4" s="7"/>
      <c r="J4" s="252"/>
      <c r="K4" s="253"/>
      <c r="L4" s="254"/>
      <c r="M4" s="31"/>
      <c r="N4" s="25" t="s">
        <v>208</v>
      </c>
      <c r="O4" s="56"/>
    </row>
    <row r="5" spans="1:15" ht="14.1" customHeight="1">
      <c r="A5" s="245" t="s">
        <v>202</v>
      </c>
      <c r="B5" s="246"/>
      <c r="C5" s="8"/>
      <c r="D5" s="7"/>
      <c r="E5" s="7"/>
      <c r="F5" s="7"/>
      <c r="G5" s="7"/>
      <c r="H5" s="7"/>
      <c r="J5" s="252"/>
      <c r="K5" s="253"/>
      <c r="L5" s="254"/>
      <c r="M5" s="31"/>
      <c r="N5" s="25" t="s">
        <v>209</v>
      </c>
      <c r="O5" s="56"/>
    </row>
    <row r="6" spans="1:15" ht="14.1" customHeight="1" thickBot="1">
      <c r="A6" s="247"/>
      <c r="B6" s="248"/>
      <c r="C6" s="40"/>
      <c r="D6" s="238" t="s">
        <v>40</v>
      </c>
      <c r="E6" s="238"/>
      <c r="F6" s="40"/>
      <c r="G6" s="238" t="s">
        <v>41</v>
      </c>
      <c r="H6" s="238"/>
      <c r="J6" s="252"/>
      <c r="K6" s="253"/>
      <c r="L6" s="254"/>
      <c r="M6" s="31"/>
      <c r="N6" s="25" t="s">
        <v>210</v>
      </c>
      <c r="O6" s="56"/>
    </row>
    <row r="7" spans="1:15" ht="14.1" customHeight="1" thickBot="1">
      <c r="A7" s="239">
        <f>'Game Data'!$L$25</f>
        <v>0.74</v>
      </c>
      <c r="B7" s="240"/>
      <c r="C7" s="40"/>
      <c r="D7" s="260" t="s">
        <v>340</v>
      </c>
      <c r="E7" s="261"/>
      <c r="F7" s="5"/>
      <c r="G7" s="260" t="s">
        <v>340</v>
      </c>
      <c r="H7" s="261"/>
      <c r="J7" s="252"/>
      <c r="K7" s="253"/>
      <c r="L7" s="254"/>
      <c r="M7" s="30"/>
      <c r="N7" s="25" t="s">
        <v>211</v>
      </c>
      <c r="O7" s="56"/>
    </row>
    <row r="8" spans="1:15" ht="14.1" customHeight="1" thickBot="1">
      <c r="A8" s="241"/>
      <c r="B8" s="242"/>
      <c r="C8" s="64"/>
      <c r="D8" s="258">
        <f>E17+E26+E35+E44</f>
        <v>0.17749999999999999</v>
      </c>
      <c r="E8" s="259"/>
      <c r="F8" s="5"/>
      <c r="G8" s="258">
        <f>H17+H26+H35+H44</f>
        <v>9.5000000000000001E-2</v>
      </c>
      <c r="H8" s="259"/>
      <c r="J8" s="255"/>
      <c r="K8" s="256"/>
      <c r="L8" s="257"/>
      <c r="M8" s="55"/>
      <c r="N8" s="24" t="s">
        <v>212</v>
      </c>
      <c r="O8" s="56"/>
    </row>
    <row r="9" spans="1:15" ht="14.1" customHeight="1" thickBot="1">
      <c r="A9" s="2"/>
      <c r="B9" s="5"/>
      <c r="C9" s="40"/>
      <c r="D9" s="238" t="s">
        <v>40</v>
      </c>
      <c r="E9" s="238"/>
      <c r="F9" s="40"/>
      <c r="G9" s="238" t="s">
        <v>41</v>
      </c>
      <c r="H9" s="238"/>
      <c r="J9" s="57"/>
      <c r="K9" s="57"/>
      <c r="L9" s="57"/>
      <c r="O9" s="58"/>
    </row>
    <row r="10" spans="1:15" ht="14.1" customHeight="1" thickBot="1">
      <c r="A10" s="1" t="s">
        <v>339</v>
      </c>
      <c r="B10" s="6" t="s">
        <v>203</v>
      </c>
      <c r="C10" s="39"/>
      <c r="D10" s="41" t="s">
        <v>6</v>
      </c>
      <c r="E10" s="42" t="s">
        <v>20</v>
      </c>
      <c r="F10" s="39"/>
      <c r="G10" s="41" t="s">
        <v>6</v>
      </c>
      <c r="H10" s="42" t="s">
        <v>20</v>
      </c>
      <c r="J10" s="237" t="s">
        <v>334</v>
      </c>
      <c r="K10" s="237"/>
      <c r="L10" s="237"/>
      <c r="O10" s="59"/>
    </row>
    <row r="11" spans="1:15" ht="14.1" customHeight="1">
      <c r="A11" s="106" t="s">
        <v>600</v>
      </c>
      <c r="B11" s="114" t="s">
        <v>577</v>
      </c>
      <c r="C11" s="32"/>
      <c r="D11" s="35">
        <f>SUM(TECH!$E$8:'TECH'!$E$12)</f>
        <v>0</v>
      </c>
      <c r="E11" s="115">
        <f>(TECH!$E$8-TECH!$E$9-TECH!$E$10*2-TECH!$E$11*5-TECH!$E$12*30)/100</f>
        <v>0</v>
      </c>
      <c r="F11" s="40"/>
      <c r="G11" s="35">
        <f>SUM(TECH!$F$8:'TECH'!$F$12)</f>
        <v>0</v>
      </c>
      <c r="H11" s="115">
        <f>(TECH!$F$8-TECH!$F$9-TECH!$F$10*2-TECH!$F$11*5-TECH!$F$12*30)/100</f>
        <v>0</v>
      </c>
      <c r="J11" s="236" t="s">
        <v>857</v>
      </c>
      <c r="K11" s="236"/>
      <c r="L11" s="236"/>
      <c r="M11" s="57"/>
      <c r="O11" s="59"/>
    </row>
    <row r="12" spans="1:15" ht="14.1" customHeight="1">
      <c r="A12" s="107" t="str">
        <f>"Missing Required (out of "&amp;COUNTIF(TECH!$A$7:'TECH'!$A$175,"Required")&amp;")"</f>
        <v>Missing Required (out of 27)</v>
      </c>
      <c r="B12" s="45">
        <v>-0.1</v>
      </c>
      <c r="C12" s="32"/>
      <c r="D12" s="105">
        <f>TECH!$E$2</f>
        <v>0</v>
      </c>
      <c r="E12" s="43">
        <f t="shared" ref="E12:E13" si="0">B12*D12</f>
        <v>0</v>
      </c>
      <c r="F12" s="40"/>
      <c r="G12" s="105">
        <f>TECH!$F$2</f>
        <v>0.5</v>
      </c>
      <c r="H12" s="43">
        <f t="shared" ref="H12:H13" si="1">$B12*G12</f>
        <v>-0.05</v>
      </c>
      <c r="J12" s="236"/>
      <c r="K12" s="236"/>
      <c r="L12" s="236"/>
      <c r="M12" s="57"/>
      <c r="O12" s="59"/>
    </row>
    <row r="13" spans="1:15" ht="14.1" customHeight="1">
      <c r="A13" s="107" t="str">
        <f>"Missing Basic (out of "&amp;COUNTIF(TECH!$A$7:'TECH'!$A$175,"Basic")&amp;")"</f>
        <v>Missing Basic (out of 40)</v>
      </c>
      <c r="B13" s="45">
        <v>-0.02</v>
      </c>
      <c r="C13" s="32"/>
      <c r="D13" s="105">
        <f>TECH!$E$3</f>
        <v>0</v>
      </c>
      <c r="E13" s="43">
        <f t="shared" si="0"/>
        <v>0</v>
      </c>
      <c r="F13" s="40"/>
      <c r="G13" s="105">
        <f>TECH!$F$3</f>
        <v>1</v>
      </c>
      <c r="H13" s="43">
        <f t="shared" si="1"/>
        <v>-0.02</v>
      </c>
      <c r="J13" s="236"/>
      <c r="K13" s="236"/>
      <c r="L13" s="236"/>
      <c r="M13" s="57"/>
      <c r="O13" s="59"/>
    </row>
    <row r="14" spans="1:15" ht="14.1" customHeight="1" thickBot="1">
      <c r="A14" s="50" t="str">
        <f>"Completed Advanced (out of "&amp;COUNTIF(TECH!$A$7:'TECH'!$A$175,"Advanced")&amp;")"</f>
        <v>Completed Advanced (out of 10)</v>
      </c>
      <c r="B14" s="46">
        <v>5.0000000000000001E-3</v>
      </c>
      <c r="C14" s="33"/>
      <c r="D14" s="36">
        <f>TECH!$E$4</f>
        <v>5</v>
      </c>
      <c r="E14" s="43">
        <f t="shared" ref="E14:E16" si="2">B14*D14</f>
        <v>2.5000000000000001E-2</v>
      </c>
      <c r="F14" s="40"/>
      <c r="G14" s="36">
        <f>TECH!$F$4</f>
        <v>5</v>
      </c>
      <c r="H14" s="43">
        <f t="shared" ref="H14:H16" si="3">$B14*G14</f>
        <v>2.5000000000000001E-2</v>
      </c>
      <c r="J14" s="60" t="s">
        <v>40</v>
      </c>
      <c r="K14" s="61"/>
      <c r="L14" s="60" t="s">
        <v>41</v>
      </c>
      <c r="M14" s="57"/>
      <c r="O14" s="59"/>
    </row>
    <row r="15" spans="1:15" ht="14.1" customHeight="1">
      <c r="A15" s="50" t="str">
        <f>"Completed Professional (out of "&amp;COUNTIF(TECH!$A$7:'TECH'!$A$175,"Professional")&amp;")"</f>
        <v>Completed Professional (out of 7)</v>
      </c>
      <c r="B15" s="47">
        <v>7.4999999999999997E-3</v>
      </c>
      <c r="C15" s="34"/>
      <c r="D15" s="36">
        <f>TECH!$E$5</f>
        <v>0</v>
      </c>
      <c r="E15" s="43">
        <f t="shared" si="2"/>
        <v>0</v>
      </c>
      <c r="F15" s="40"/>
      <c r="G15" s="36">
        <f>TECH!$F$5</f>
        <v>0</v>
      </c>
      <c r="H15" s="43">
        <f t="shared" si="3"/>
        <v>0</v>
      </c>
      <c r="J15" s="234">
        <f>MAX(0,MIN(1,IF($J17 &lt;= 0.95, ROUND($J17,2), FLOOR((0.95+($J17-0.95)/5),0.01))))</f>
        <v>0.88</v>
      </c>
      <c r="L15" s="234">
        <f>MAX(0,MIN(1,IF($L17 &lt;= 0.95, ROUND($L17,2), FLOOR((0.95+($L17-0.95)/5),0.01))))</f>
        <v>0.75</v>
      </c>
      <c r="M15" s="57"/>
      <c r="O15" s="59"/>
    </row>
    <row r="16" spans="1:15" ht="14.1" customHeight="1" thickBot="1">
      <c r="A16" s="51" t="str">
        <f>"Completed Exceptional (out of "&amp;COUNTIF(TECH!$A$7:'TECH'!$A$175,"Exceptional")&amp;")"</f>
        <v>Completed Exceptional (out of 3)</v>
      </c>
      <c r="B16" s="48">
        <v>0.01</v>
      </c>
      <c r="C16" s="32"/>
      <c r="D16" s="37">
        <f>TECH!$E$6</f>
        <v>0</v>
      </c>
      <c r="E16" s="44">
        <f t="shared" si="2"/>
        <v>0</v>
      </c>
      <c r="F16" s="40"/>
      <c r="G16" s="37">
        <f>TECH!$F$6</f>
        <v>0</v>
      </c>
      <c r="H16" s="44">
        <f t="shared" si="3"/>
        <v>0</v>
      </c>
      <c r="J16" s="235"/>
      <c r="L16" s="235"/>
      <c r="M16" s="57"/>
      <c r="O16" s="59"/>
    </row>
    <row r="17" spans="1:13" ht="14.1" customHeight="1">
      <c r="A17" s="2"/>
      <c r="B17" s="5"/>
      <c r="C17" s="40"/>
      <c r="D17" s="21" t="s">
        <v>12</v>
      </c>
      <c r="E17" s="38">
        <f>SUM(E11:E16)</f>
        <v>2.5000000000000001E-2</v>
      </c>
      <c r="F17" s="40"/>
      <c r="G17" s="21" t="s">
        <v>12</v>
      </c>
      <c r="H17" s="38">
        <f>SUM(H11:H16)</f>
        <v>-4.5000000000000005E-2</v>
      </c>
      <c r="J17" s="62">
        <f>MIN(MAX($E17*5,0)+0.75,$A$7+$D$8)</f>
        <v>0.875</v>
      </c>
      <c r="L17" s="62">
        <f>MIN(MAX($H17*5,0)+0.75,$A$7+$G$8)</f>
        <v>0.75</v>
      </c>
      <c r="M17" s="57"/>
    </row>
    <row r="18" spans="1:13" ht="14.1" customHeight="1" thickBot="1">
      <c r="A18" s="2"/>
      <c r="B18" s="5"/>
      <c r="C18" s="40"/>
      <c r="D18" s="238" t="s">
        <v>40</v>
      </c>
      <c r="E18" s="238"/>
      <c r="F18" s="40"/>
      <c r="G18" s="238" t="s">
        <v>41</v>
      </c>
      <c r="H18" s="238"/>
      <c r="J18" s="63"/>
      <c r="M18" s="53"/>
    </row>
    <row r="19" spans="1:13" ht="14.1" customHeight="1" thickBot="1">
      <c r="A19" s="1" t="s">
        <v>204</v>
      </c>
      <c r="B19" s="6" t="s">
        <v>203</v>
      </c>
      <c r="C19" s="39"/>
      <c r="D19" s="41" t="s">
        <v>6</v>
      </c>
      <c r="E19" s="42" t="s">
        <v>20</v>
      </c>
      <c r="F19" s="39"/>
      <c r="G19" s="41" t="s">
        <v>6</v>
      </c>
      <c r="H19" s="42" t="s">
        <v>20</v>
      </c>
      <c r="J19" s="237" t="s">
        <v>592</v>
      </c>
      <c r="K19" s="237"/>
      <c r="L19" s="237"/>
      <c r="M19" s="58"/>
    </row>
    <row r="20" spans="1:13" ht="14.1" customHeight="1">
      <c r="A20" s="106" t="s">
        <v>601</v>
      </c>
      <c r="B20" s="114" t="s">
        <v>577</v>
      </c>
      <c r="C20" s="32"/>
      <c r="D20" s="35">
        <f>SUM(DESIGN!$E$8:'DESIGN'!$E$11)</f>
        <v>0</v>
      </c>
      <c r="E20" s="115">
        <f>(DESIGN!$E$8-DESIGN!$E$9-DESIGN!$E$10*2-DESIGN!$E$11*30)/100</f>
        <v>0</v>
      </c>
      <c r="F20" s="40"/>
      <c r="G20" s="35">
        <f>SUM(DESIGN!$F$8:'DESIGN'!$F$11)</f>
        <v>0</v>
      </c>
      <c r="H20" s="115">
        <f>(DESIGN!$F$8-DESIGN!$F$9-DESIGN!$F$10*2-DESIGN!$F$11*30)/100</f>
        <v>0</v>
      </c>
      <c r="J20" s="236" t="s">
        <v>858</v>
      </c>
      <c r="K20" s="236"/>
      <c r="L20" s="236"/>
      <c r="M20" s="59"/>
    </row>
    <row r="21" spans="1:13" ht="14.1" customHeight="1">
      <c r="A21" s="107" t="str">
        <f>"Missing Required (out of "&amp;COUNTIF(DESIGN!$A$7:'DESIGN'!$A$225,"Required")&amp;")"</f>
        <v>Missing Required (out of 18)</v>
      </c>
      <c r="B21" s="45">
        <v>-0.1</v>
      </c>
      <c r="C21" s="32"/>
      <c r="D21" s="105">
        <f>DESIGN!$E$2</f>
        <v>0</v>
      </c>
      <c r="E21" s="43">
        <f t="shared" ref="E21:E22" si="4">B21*D21</f>
        <v>0</v>
      </c>
      <c r="F21" s="40"/>
      <c r="G21" s="105">
        <f>DESIGN!$F$2</f>
        <v>0</v>
      </c>
      <c r="H21" s="43">
        <f t="shared" ref="H21:H22" si="5">$B21*G21</f>
        <v>0</v>
      </c>
      <c r="J21" s="236"/>
      <c r="K21" s="236"/>
      <c r="L21" s="236"/>
      <c r="M21" s="59"/>
    </row>
    <row r="22" spans="1:13" ht="14.1" customHeight="1">
      <c r="A22" s="107" t="str">
        <f>"Missing Basic (out of "&amp;COUNTIF(DESIGN!$A$7:'DESIGN'!$A$225,"Basic")&amp;")"</f>
        <v>Missing Basic (out of 22)</v>
      </c>
      <c r="B22" s="45">
        <v>-0.02</v>
      </c>
      <c r="C22" s="32"/>
      <c r="D22" s="105">
        <f>DESIGN!$E$3</f>
        <v>0</v>
      </c>
      <c r="E22" s="43">
        <f t="shared" si="4"/>
        <v>0</v>
      </c>
      <c r="F22" s="40"/>
      <c r="G22" s="105">
        <f>DESIGN!$F$3</f>
        <v>0</v>
      </c>
      <c r="H22" s="43">
        <f t="shared" si="5"/>
        <v>0</v>
      </c>
      <c r="J22" s="236"/>
      <c r="K22" s="236"/>
      <c r="L22" s="236"/>
      <c r="M22" s="59"/>
    </row>
    <row r="23" spans="1:13" ht="14.1" customHeight="1" thickBot="1">
      <c r="A23" s="50" t="str">
        <f>"Completed Advanced (out of "&amp;COUNTIF(DESIGN!$A$7:'DESIGN'!$A$225,"Advanced")&amp;")"</f>
        <v>Completed Advanced (out of 20)</v>
      </c>
      <c r="B23" s="46">
        <v>5.0000000000000001E-3</v>
      </c>
      <c r="C23" s="33"/>
      <c r="D23" s="36">
        <f>DESIGN!$E$4</f>
        <v>13</v>
      </c>
      <c r="E23" s="43">
        <f t="shared" ref="E23:E25" si="6">B23*D23</f>
        <v>6.5000000000000002E-2</v>
      </c>
      <c r="F23" s="40"/>
      <c r="G23" s="36">
        <f>DESIGN!$F$4</f>
        <v>6</v>
      </c>
      <c r="H23" s="43">
        <f t="shared" ref="H23:H25" si="7">$B23*G23</f>
        <v>0.03</v>
      </c>
      <c r="J23" s="60" t="s">
        <v>40</v>
      </c>
      <c r="K23" s="61"/>
      <c r="L23" s="60" t="s">
        <v>41</v>
      </c>
      <c r="M23" s="59"/>
    </row>
    <row r="24" spans="1:13" ht="14.1" customHeight="1">
      <c r="A24" s="50" t="str">
        <f>"Completed Professional (out of "&amp;COUNTIF(DESIGN!$A$7:'DESIGN'!$A$225,"Professional")&amp;")"</f>
        <v>Completed Professional (out of 17)</v>
      </c>
      <c r="B24" s="47">
        <v>7.4999999999999997E-3</v>
      </c>
      <c r="C24" s="34"/>
      <c r="D24" s="105">
        <f>DESIGN!$E$5</f>
        <v>1</v>
      </c>
      <c r="E24" s="43">
        <f t="shared" si="6"/>
        <v>7.4999999999999997E-3</v>
      </c>
      <c r="F24" s="40"/>
      <c r="G24" s="36">
        <f>DESIGN!$F$5</f>
        <v>0</v>
      </c>
      <c r="H24" s="43">
        <f t="shared" si="7"/>
        <v>0</v>
      </c>
      <c r="J24" s="234">
        <f>MAX(0,MIN(1,IF($J26 &lt;= 0.95, ROUND($J26,2), FLOOR((0.95+($J26-0.95)/5),0.01))))</f>
        <v>0.9</v>
      </c>
      <c r="L24" s="234">
        <f>MAX(0,MIN(1,IF($L26 &lt;= 0.95, ROUND($L26,2), FLOOR((0.95+($L26-0.95)/5),0.01))))</f>
        <v>0.81</v>
      </c>
      <c r="M24" s="59"/>
    </row>
    <row r="25" spans="1:13" ht="14.1" customHeight="1" thickBot="1">
      <c r="A25" s="51" t="str">
        <f>"Completed Exceptional (out of "&amp;COUNTIF(DESIGN!$A$7:'DESIGN'!$A$225,"Exceptional")&amp;")"</f>
        <v>Completed Exceptional (out of 13)</v>
      </c>
      <c r="B25" s="48">
        <v>0.01</v>
      </c>
      <c r="C25" s="32"/>
      <c r="D25" s="37">
        <f>DESIGN!$E$6</f>
        <v>0</v>
      </c>
      <c r="E25" s="44">
        <f t="shared" si="6"/>
        <v>0</v>
      </c>
      <c r="F25" s="40"/>
      <c r="G25" s="37">
        <f>DESIGN!$F$6</f>
        <v>0</v>
      </c>
      <c r="H25" s="44">
        <f t="shared" si="7"/>
        <v>0</v>
      </c>
      <c r="J25" s="235"/>
      <c r="L25" s="235"/>
      <c r="M25" s="59"/>
    </row>
    <row r="26" spans="1:13" ht="14.1" customHeight="1">
      <c r="A26" s="2"/>
      <c r="B26" s="5"/>
      <c r="C26" s="40"/>
      <c r="D26" s="21" t="s">
        <v>12</v>
      </c>
      <c r="E26" s="38">
        <f>SUM(E20:E25)</f>
        <v>7.2500000000000009E-2</v>
      </c>
      <c r="F26" s="40"/>
      <c r="G26" s="21" t="s">
        <v>12</v>
      </c>
      <c r="H26" s="38">
        <f>SUM(H20:H25)</f>
        <v>0.03</v>
      </c>
      <c r="J26" s="62">
        <f>MIN(MAX($E26*2,0)+0.75,$A$7+$D$8)</f>
        <v>0.89500000000000002</v>
      </c>
      <c r="L26" s="62">
        <f>MIN(MAX($H26*2,0)+0.75,$A$7+$G$8)</f>
        <v>0.81</v>
      </c>
      <c r="M26" s="59"/>
    </row>
    <row r="27" spans="1:13" ht="14.1" customHeight="1" thickBot="1">
      <c r="A27" s="2"/>
      <c r="B27" s="5"/>
      <c r="C27" s="40"/>
      <c r="D27" s="238" t="s">
        <v>40</v>
      </c>
      <c r="E27" s="238"/>
      <c r="F27" s="40"/>
      <c r="G27" s="238" t="s">
        <v>41</v>
      </c>
      <c r="H27" s="238"/>
    </row>
    <row r="28" spans="1:13" ht="14.1" customHeight="1" thickBot="1">
      <c r="A28" s="1" t="s">
        <v>335</v>
      </c>
      <c r="B28" s="6" t="s">
        <v>203</v>
      </c>
      <c r="C28" s="39"/>
      <c r="D28" s="41" t="s">
        <v>6</v>
      </c>
      <c r="E28" s="42" t="s">
        <v>20</v>
      </c>
      <c r="F28" s="39"/>
      <c r="G28" s="41" t="s">
        <v>6</v>
      </c>
      <c r="H28" s="42" t="s">
        <v>20</v>
      </c>
      <c r="J28" s="237" t="s">
        <v>336</v>
      </c>
      <c r="K28" s="237"/>
      <c r="L28" s="237"/>
    </row>
    <row r="29" spans="1:13" ht="14.1" customHeight="1">
      <c r="A29" s="111" t="s">
        <v>737</v>
      </c>
      <c r="B29" s="114" t="s">
        <v>577</v>
      </c>
      <c r="C29" s="32"/>
      <c r="D29" s="35">
        <f>IF($B$35&gt;0,SUM('ART (FULL)'!$E$8:'ART (FULL)'!$E$11),SUM(ART!$E$8:'ART'!$E$11))</f>
        <v>0</v>
      </c>
      <c r="E29" s="115">
        <f>IF($B$35&gt;0,('ART (FULL)'!$E$8-'ART (FULL)'!$E$9-'ART (FULL)'!$E$10*2-'ART (FULL)'!$E$11*30)/100,(ART!$E$8-ART!$E$9-ART!$E$10*2-ART!$E$11*30)/100)</f>
        <v>0</v>
      </c>
      <c r="F29" s="40"/>
      <c r="G29" s="35">
        <f>IF($B$35&gt;0,SUM('ART (FULL)'!$F$8:'ART (FULL)'!$F$11),SUM(ART!$F$8:'ART'!$F$11))</f>
        <v>0</v>
      </c>
      <c r="H29" s="115">
        <f>IF($B$35&gt;0,('ART (FULL)'!$F$8-'ART (FULL)'!$F$9-'ART (FULL)'!$F$10*2-'ART (FULL)'!$F$11*30)/100,(ART!$F$8-ART!$F$9-ART!$F$10*2-ART!$F$11*30)/100)</f>
        <v>0</v>
      </c>
      <c r="J29" s="236" t="s">
        <v>859</v>
      </c>
      <c r="K29" s="236"/>
      <c r="L29" s="236"/>
    </row>
    <row r="30" spans="1:13" ht="14.1" customHeight="1">
      <c r="A30" s="110" t="str">
        <f>"Missing Required (out of "&amp;IF($B$35&gt;0,COUNTIF('ART (FULL)'!$A$7:'ART (FULL)'!$A$93,"Required"),COUNTIF(ART!$A$7:'ART'!$A$93,"Required"))&amp;")"</f>
        <v>Missing Required (out of 4)</v>
      </c>
      <c r="B30" s="45">
        <v>-0.1</v>
      </c>
      <c r="C30" s="32"/>
      <c r="D30" s="108">
        <f>IF($B$35&gt;0,'ART (FULL)'!$E$2,ART!$E$2)</f>
        <v>0</v>
      </c>
      <c r="E30" s="43">
        <f t="shared" ref="E30:E34" si="8">B30*D30</f>
        <v>0</v>
      </c>
      <c r="F30" s="40"/>
      <c r="G30" s="108">
        <f>IF($B$35&gt;0,'ART (FULL)'!$F$2,ART!$F$2)</f>
        <v>0</v>
      </c>
      <c r="H30" s="43">
        <f t="shared" ref="H30:H34" si="9">$B30*G30</f>
        <v>0</v>
      </c>
      <c r="J30" s="236"/>
      <c r="K30" s="236"/>
      <c r="L30" s="236"/>
    </row>
    <row r="31" spans="1:13" ht="14.1" customHeight="1">
      <c r="A31" s="110" t="str">
        <f>"Missing Basic (out of "&amp;IF($B$35&gt;0,COUNTIF('ART (FULL)'!$A$7:'ART (FULL)'!$A$93,"Basic"),COUNTIF(ART!$A$7:'ART'!$A$93,"Basic"))&amp;")"</f>
        <v>Missing Basic (out of 20)</v>
      </c>
      <c r="B31" s="45">
        <v>-0.02</v>
      </c>
      <c r="C31" s="32"/>
      <c r="D31" s="108">
        <f>IF($B$35&gt;0,'ART (FULL)'!$E$3,ART!$E$3)</f>
        <v>0</v>
      </c>
      <c r="E31" s="43">
        <f t="shared" si="8"/>
        <v>0</v>
      </c>
      <c r="F31" s="40"/>
      <c r="G31" s="108">
        <f>IF($B$35&gt;0,'ART (FULL)'!$F$3,ART!$F$3)</f>
        <v>0</v>
      </c>
      <c r="H31" s="43">
        <f t="shared" si="9"/>
        <v>0</v>
      </c>
      <c r="J31" s="236"/>
      <c r="K31" s="236"/>
      <c r="L31" s="236"/>
    </row>
    <row r="32" spans="1:13" ht="14.1" customHeight="1" thickBot="1">
      <c r="A32" s="110" t="str">
        <f>"Completed Advanced (out of "&amp;IF($B$35&gt;0,COUNTIF('ART (FULL)'!$A$7:'ART (FULL)'!$A$93,"Advanced"),COUNTIF(ART!$A$7:'ART'!$A$93,"Advanced"))&amp;")"</f>
        <v>Completed Advanced (out of 17)</v>
      </c>
      <c r="B32" s="46">
        <v>5.0000000000000001E-3</v>
      </c>
      <c r="C32" s="33"/>
      <c r="D32" s="108">
        <f>IF($B$35&gt;0,'ART (FULL)'!$E$4,ART!$E$4)</f>
        <v>4.5</v>
      </c>
      <c r="E32" s="43">
        <f t="shared" si="8"/>
        <v>2.2499999999999999E-2</v>
      </c>
      <c r="F32" s="40"/>
      <c r="G32" s="108">
        <f>IF($B$35&gt;0,'ART (FULL)'!$F$4,ART!$F$4)</f>
        <v>4.5</v>
      </c>
      <c r="H32" s="43">
        <f t="shared" si="9"/>
        <v>2.2499999999999999E-2</v>
      </c>
      <c r="J32" s="60" t="s">
        <v>40</v>
      </c>
      <c r="K32" s="61"/>
      <c r="L32" s="60" t="s">
        <v>41</v>
      </c>
    </row>
    <row r="33" spans="1:12" ht="14.1" customHeight="1">
      <c r="A33" s="110" t="str">
        <f>"Completed Professional (out of "&amp;IF($B$35&gt;0,COUNTIF('ART (FULL)'!$A$7:'ART (FULL)'!$A$93,"Professional"),COUNTIF(ART!$A$7:'ART'!$A$93,"Professional"))&amp;")"</f>
        <v>Completed Professional (out of 14)</v>
      </c>
      <c r="B33" s="47">
        <v>7.4999999999999997E-3</v>
      </c>
      <c r="C33" s="34"/>
      <c r="D33" s="108">
        <f>IF($B$35&gt;0,'ART (FULL)'!$E$5,ART!$E$5)</f>
        <v>0</v>
      </c>
      <c r="E33" s="43">
        <f t="shared" si="8"/>
        <v>0</v>
      </c>
      <c r="F33" s="40"/>
      <c r="G33" s="108">
        <f>IF($B$35&gt;0,'ART (FULL)'!$F$5,ART!$F$5)</f>
        <v>0</v>
      </c>
      <c r="H33" s="43">
        <f t="shared" si="9"/>
        <v>0</v>
      </c>
      <c r="J33" s="234">
        <f>MAX(0,MIN(1,IF($J35 &lt;= 0.95, ROUND($J35,2), FLOOR((0.95+($J35-0.95)/5),0.01))))</f>
        <v>0.81</v>
      </c>
      <c r="L33" s="234">
        <f>MAX(0,MIN(1,IF($L35 &lt;= 0.95, ROUND($L35,2), FLOOR((0.95+($L35-0.95)/5),0.01))))</f>
        <v>0.81</v>
      </c>
    </row>
    <row r="34" spans="1:12" ht="14.1" customHeight="1" thickBot="1">
      <c r="A34" s="122" t="str">
        <f>"Completed Exceptional (out of "&amp;IF($B$35&gt;0,COUNTIF('ART (FULL)'!$A$7:'ART (FULL)'!$A$93,"Exceptional"),COUNTIF(ART!$A$7:'ART'!$A$93,"Exceptional"))&amp;")"</f>
        <v>Completed Exceptional (out of 10)</v>
      </c>
      <c r="B34" s="48">
        <v>0.01</v>
      </c>
      <c r="C34" s="32"/>
      <c r="D34" s="109">
        <f>IF($B$35&gt;0,'ART (FULL)'!$E$6,ART!$E$6)</f>
        <v>0</v>
      </c>
      <c r="E34" s="44">
        <f t="shared" si="8"/>
        <v>0</v>
      </c>
      <c r="F34" s="40"/>
      <c r="G34" s="109">
        <f>IF($B$35&gt;0,'ART (FULL)'!$F$6,ART!$F$6)</f>
        <v>0</v>
      </c>
      <c r="H34" s="44">
        <f t="shared" si="9"/>
        <v>0</v>
      </c>
      <c r="J34" s="235"/>
      <c r="L34" s="235"/>
    </row>
    <row r="35" spans="1:12" ht="14.1" customHeight="1">
      <c r="A35" s="121" t="s">
        <v>728</v>
      </c>
      <c r="B35" s="5">
        <f>COUNTIF('Game Data'!A13:'Game Data'!A33,"=PRJ 202")+COUNTIF('Game Data'!A13:'Game Data'!A33,"=PRJ 252")+COUNTIF('Game Data'!A13:'Game Data'!A33,"=PRJ 302")+COUNTIF('Game Data'!A13:'Game Data'!A33,"=PRJ 352")+COUNTIF('Game Data'!A13:'Game Data'!A33,"=PRJ 402")+COUNTIF('Game Data'!A13:'Game Data'!A33,"=PRJ 452")</f>
        <v>0</v>
      </c>
      <c r="C35" s="40"/>
      <c r="D35" s="21" t="s">
        <v>12</v>
      </c>
      <c r="E35" s="38">
        <f>SUM(E29:E34)</f>
        <v>2.2499999999999999E-2</v>
      </c>
      <c r="F35" s="40"/>
      <c r="G35" s="21" t="s">
        <v>12</v>
      </c>
      <c r="H35" s="38">
        <f>SUM(H29:H34)</f>
        <v>2.2499999999999999E-2</v>
      </c>
      <c r="J35" s="62">
        <f>MIN(MAX($E35*2.7,0)+0.75,$A$7+$D$8)</f>
        <v>0.81074999999999997</v>
      </c>
      <c r="L35" s="62">
        <f>MIN(MAX($H35*2.7,0)+0.75,$A$7+$G$8)</f>
        <v>0.81074999999999997</v>
      </c>
    </row>
    <row r="36" spans="1:12" ht="14.1" customHeight="1" thickBot="1">
      <c r="A36" s="2"/>
      <c r="B36" s="5"/>
      <c r="C36" s="40"/>
      <c r="D36" s="238" t="s">
        <v>40</v>
      </c>
      <c r="E36" s="238"/>
      <c r="F36" s="40"/>
      <c r="G36" s="238" t="s">
        <v>41</v>
      </c>
      <c r="H36" s="238"/>
    </row>
    <row r="37" spans="1:12" ht="14.1" customHeight="1" thickBot="1">
      <c r="A37" s="1" t="s">
        <v>205</v>
      </c>
      <c r="B37" s="6" t="s">
        <v>203</v>
      </c>
      <c r="C37" s="39"/>
      <c r="D37" s="41" t="s">
        <v>6</v>
      </c>
      <c r="E37" s="42" t="s">
        <v>20</v>
      </c>
      <c r="F37" s="39"/>
      <c r="G37" s="41" t="s">
        <v>6</v>
      </c>
      <c r="H37" s="42" t="s">
        <v>20</v>
      </c>
      <c r="J37" s="237" t="s">
        <v>593</v>
      </c>
      <c r="K37" s="237"/>
      <c r="L37" s="237"/>
    </row>
    <row r="38" spans="1:12" ht="14.1" customHeight="1">
      <c r="A38" s="106" t="s">
        <v>726</v>
      </c>
      <c r="B38" s="114" t="s">
        <v>577</v>
      </c>
      <c r="C38" s="32"/>
      <c r="D38" s="35">
        <f>IF($B$44&gt;0,SUM('AUDIO (FULL)'!$E$8:'AUDIO (FULL)'!$E$11),SUM(AUDIO!$E$8:'AUDIO'!$E$11))</f>
        <v>0</v>
      </c>
      <c r="E38" s="115">
        <f>IF($B$44&gt;0,('AUDIO (FULL)'!$E$8-'AUDIO (FULL)'!$E$9-'AUDIO (FULL)'!$E$10*2-'AUDIO (FULL)'!$E$11*30)/100,(AUDIO!$E$8-AUDIO!$E$9-AUDIO!$E$10*2-AUDIO!$E$11*30)/100)</f>
        <v>0</v>
      </c>
      <c r="F38" s="40"/>
      <c r="G38" s="35">
        <f>IF($B$44&gt;0,SUM('AUDIO (FULL)'!$F$8:'AUDIO (FULL)'!$F$11),SUM(AUDIO!$F$8:'AUDIO'!$F$11))</f>
        <v>3</v>
      </c>
      <c r="H38" s="115">
        <f>IF($B$44&gt;0,('AUDIO (FULL)'!$F$8-'AUDIO (FULL)'!$F$9-'AUDIO (FULL)'!$F$10*2-'AUDIO (FULL)'!$F$11*30)/100,(AUDIO!$F$8-AUDIO!$F$9-AUDIO!$F$10*2-AUDIO!$F$11*30)/100)</f>
        <v>0.03</v>
      </c>
      <c r="J38" s="236" t="s">
        <v>860</v>
      </c>
      <c r="K38" s="236"/>
      <c r="L38" s="236"/>
    </row>
    <row r="39" spans="1:12" ht="14.1" customHeight="1">
      <c r="A39" s="107" t="str">
        <f>"Missing Required (out of "&amp;IF($B$44&gt;0,COUNTIF('AUDIO (FULL)'!$A$7:'AUDIO (FULL)'!$A$240,"Required"),COUNTIF(AUDIO!$A$7:'AUDIO'!$A$228,"Required"))&amp;")"</f>
        <v>Missing Required (out of 3)</v>
      </c>
      <c r="B39" s="45">
        <v>-0.1</v>
      </c>
      <c r="C39" s="32"/>
      <c r="D39" s="105">
        <f>IF($B$44&gt;0,'AUDIO (FULL)'!$E$2,AUDIO!$E$2)</f>
        <v>0</v>
      </c>
      <c r="E39" s="43">
        <f t="shared" ref="E39:E40" si="10">B39*D39</f>
        <v>0</v>
      </c>
      <c r="F39" s="40"/>
      <c r="G39" s="108">
        <f>IF($B$44&gt;0,'AUDIO (FULL)'!$F$2,AUDIO!$F$2)</f>
        <v>0</v>
      </c>
      <c r="H39" s="43">
        <f t="shared" ref="H39:H40" si="11">$B39*G39</f>
        <v>0</v>
      </c>
      <c r="J39" s="236"/>
      <c r="K39" s="236"/>
      <c r="L39" s="236"/>
    </row>
    <row r="40" spans="1:12" ht="14.1" customHeight="1">
      <c r="A40" s="110" t="str">
        <f>"Missing Basic (out of "&amp;IF($B$44&gt;0,COUNTIF('AUDIO (FULL)'!$A$7:'AUDIO (FULL)'!$A$240,"Basic"),COUNTIF(AUDIO!$A$7:'AUDIO'!$A$228,"Basic"))&amp;")"</f>
        <v>Missing Basic (out of 11)</v>
      </c>
      <c r="B40" s="45">
        <v>-0.02</v>
      </c>
      <c r="C40" s="32"/>
      <c r="D40" s="108">
        <f>IF($B$44&gt;0,'AUDIO (FULL)'!$E$3,AUDIO!$E$3)</f>
        <v>0</v>
      </c>
      <c r="E40" s="43">
        <f t="shared" si="10"/>
        <v>0</v>
      </c>
      <c r="F40" s="40"/>
      <c r="G40" s="108">
        <f>IF($B$44&gt;0,'AUDIO (FULL)'!$F$3,AUDIO!$F$3)</f>
        <v>0</v>
      </c>
      <c r="H40" s="43">
        <f t="shared" si="11"/>
        <v>0</v>
      </c>
      <c r="J40" s="236"/>
      <c r="K40" s="236"/>
      <c r="L40" s="236"/>
    </row>
    <row r="41" spans="1:12" ht="14.1" customHeight="1" thickBot="1">
      <c r="A41" s="110" t="str">
        <f>"Completed Advanced (out of "&amp;IF($B$44&gt;0,COUNTIF('AUDIO (FULL)'!$A$7:'AUDIO (FULL)'!$A$240,"Advanced"),COUNTIF(AUDIO!$A$7:'AUDIO'!$A$228,"Advanced"))&amp;")"</f>
        <v>Completed Advanced (out of 13)</v>
      </c>
      <c r="B41" s="46">
        <v>5.0000000000000001E-3</v>
      </c>
      <c r="C41" s="33"/>
      <c r="D41" s="108">
        <f>IF($B$44&gt;0,'AUDIO (FULL)'!$E$4,AUDIO!$E$4)</f>
        <v>8</v>
      </c>
      <c r="E41" s="43">
        <f t="shared" ref="E41:E43" si="12">B41*D41</f>
        <v>0.04</v>
      </c>
      <c r="F41" s="40"/>
      <c r="G41" s="108">
        <f>IF($B$44&gt;0,'AUDIO (FULL)'!$F$4,AUDIO!$F$4)</f>
        <v>8</v>
      </c>
      <c r="H41" s="43">
        <f t="shared" ref="H41:H43" si="13">$B41*G41</f>
        <v>0.04</v>
      </c>
      <c r="J41" s="60" t="s">
        <v>40</v>
      </c>
      <c r="K41" s="61"/>
      <c r="L41" s="60" t="s">
        <v>41</v>
      </c>
    </row>
    <row r="42" spans="1:12" ht="14.1" customHeight="1">
      <c r="A42" s="110" t="str">
        <f>"Completed Professional (out of "&amp;IF($B$44&gt;0,COUNTIF('AUDIO (FULL)'!$A$7:'AUDIO (FULL)'!$A$240,"Professional"),COUNTIF(AUDIO!$A$7:'AUDIO'!$A$228,"Professional"))&amp;")"</f>
        <v>Completed Professional (out of 8)</v>
      </c>
      <c r="B42" s="47">
        <v>7.4999999999999997E-3</v>
      </c>
      <c r="C42" s="34"/>
      <c r="D42" s="108">
        <f>IF($B$44&gt;0,'AUDIO (FULL)'!$E$5,AUDIO!$E$5)</f>
        <v>1</v>
      </c>
      <c r="E42" s="43">
        <f t="shared" si="12"/>
        <v>7.4999999999999997E-3</v>
      </c>
      <c r="F42" s="40"/>
      <c r="G42" s="108">
        <f>IF($B$44&gt;0,'AUDIO (FULL)'!$F$5,AUDIO!$F$5)</f>
        <v>1</v>
      </c>
      <c r="H42" s="43">
        <f t="shared" si="13"/>
        <v>7.4999999999999997E-3</v>
      </c>
      <c r="J42" s="234">
        <f>MAX(0,MIN(1,IF($J44 &lt;= 0.95, ROUND($J44,2), FLOOR((0.95+($J44-0.95)/5),0.01))))</f>
        <v>0.91</v>
      </c>
      <c r="L42" s="234">
        <f>MAX(0,MIN(1,IF($L44 &lt;= 0.95, ROUND($L44,2), FLOOR((0.95+($L44-0.95)/5),0.01))))</f>
        <v>0.84</v>
      </c>
    </row>
    <row r="43" spans="1:12" ht="14.1" customHeight="1" thickBot="1">
      <c r="A43" s="122" t="str">
        <f>"Completed Exceptional (out of "&amp;IF($B$44&gt;0,COUNTIF('AUDIO (FULL)'!$A$7:'AUDIO (FULL)'!$A$240,"Exceptional"),COUNTIF(AUDIO!$A$7:'AUDIO'!$A$228,"Exceptional"))&amp;")"</f>
        <v>Completed Exceptional (out of 14)</v>
      </c>
      <c r="B43" s="48">
        <v>0.01</v>
      </c>
      <c r="C43" s="32"/>
      <c r="D43" s="109">
        <f>IF($B$44&gt;0,'AUDIO (FULL)'!$E$6,AUDIO!$E$6)</f>
        <v>1</v>
      </c>
      <c r="E43" s="44">
        <f t="shared" si="12"/>
        <v>0.01</v>
      </c>
      <c r="F43" s="40"/>
      <c r="G43" s="109">
        <f>IF($B$44&gt;0,'AUDIO (FULL)'!$F$6,AUDIO!$F$6)</f>
        <v>1</v>
      </c>
      <c r="H43" s="44">
        <f t="shared" si="13"/>
        <v>0.01</v>
      </c>
      <c r="J43" s="235"/>
      <c r="L43" s="235"/>
    </row>
    <row r="44" spans="1:12" ht="14.1" customHeight="1">
      <c r="A44" s="121" t="s">
        <v>727</v>
      </c>
      <c r="B44" s="5">
        <f>COUNTIF('Game Data'!A13:'Game Data'!A33,"=MUS 250")+COUNTIF('Game Data'!A13:'Game Data'!A33,"=MUS 251")+COUNTIF('Game Data'!A13:'Game Data'!A33,"=MUS 350")+COUNTIF('Game Data'!A13:'Game Data'!A33,"=MUS 351")+COUNTIF('Game Data'!A13:'Game Data'!A33,"=MUS 450")+COUNTIF('Game Data'!A13:'Game Data'!A33,"=MUS 451")</f>
        <v>0</v>
      </c>
      <c r="C44" s="40"/>
      <c r="D44" s="21" t="s">
        <v>12</v>
      </c>
      <c r="E44" s="38">
        <f>SUM(E38:E43)</f>
        <v>5.7500000000000002E-2</v>
      </c>
      <c r="F44" s="5"/>
      <c r="G44" s="21" t="s">
        <v>12</v>
      </c>
      <c r="H44" s="38">
        <f>SUM(H38:H43)</f>
        <v>8.7500000000000008E-2</v>
      </c>
      <c r="J44" s="62">
        <f>MIN(MAX($E44*2.7,0)+0.75,$A$7+$D$8)</f>
        <v>0.90525</v>
      </c>
      <c r="L44" s="62">
        <f>MIN(MAX($H44*2.7,0)+0.75,$A$7+$G$8)</f>
        <v>0.83499999999999996</v>
      </c>
    </row>
  </sheetData>
  <mergeCells count="35">
    <mergeCell ref="A7:B8"/>
    <mergeCell ref="J10:L10"/>
    <mergeCell ref="D6:E6"/>
    <mergeCell ref="A1:H3"/>
    <mergeCell ref="A5:B6"/>
    <mergeCell ref="J1:L1"/>
    <mergeCell ref="J2:L8"/>
    <mergeCell ref="D8:E8"/>
    <mergeCell ref="G8:H8"/>
    <mergeCell ref="G7:H7"/>
    <mergeCell ref="D7:E7"/>
    <mergeCell ref="D36:E36"/>
    <mergeCell ref="D27:E27"/>
    <mergeCell ref="D18:E18"/>
    <mergeCell ref="D9:E9"/>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ignoredErrors>
    <ignoredError sqref="D4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11"/>
  <sheetViews>
    <sheetView workbookViewId="0">
      <selection activeCell="D101" sqref="D101"/>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26</v>
      </c>
      <c r="B1" s="4" t="s">
        <v>27</v>
      </c>
      <c r="C1" s="4" t="s">
        <v>28</v>
      </c>
      <c r="D1" s="4"/>
      <c r="E1" s="3" t="str">
        <f>""&amp;COUNTIF(E$7:E$235,"Untested")&amp;" Untested"</f>
        <v>0 Untested</v>
      </c>
      <c r="F1" s="3" t="str">
        <f>""&amp;COUNTIF(F$7:F$235,"Untested")&amp;" Untested"</f>
        <v>0 Untested</v>
      </c>
      <c r="G1" s="4"/>
    </row>
    <row r="2" spans="1:7" ht="16.5" thickBot="1">
      <c r="A2" s="12" t="s">
        <v>30</v>
      </c>
      <c r="B2" s="11" t="s">
        <v>31</v>
      </c>
      <c r="C2" s="264" t="s">
        <v>236</v>
      </c>
      <c r="D2" s="265"/>
      <c r="E2" s="14">
        <f>SUMPRODUCT(($A$7:$A$235="Required")*(E$7:E$235="Missing"))+0.5*SUMPRODUCT(($A$7:$A$235="Required")*(E$7:E$235="Partial"))</f>
        <v>0</v>
      </c>
      <c r="F2" s="14">
        <f>SUMPRODUCT(($A$7:$A$235="Required")*(F$7:F$235="Missing"))+0.5*SUMPRODUCT(($A$7:$A$235="Required")*(F$7:F$235="Partial"))</f>
        <v>0.5</v>
      </c>
      <c r="G2" s="11" t="str">
        <f>"Requireds "&amp;A2</f>
        <v>Requireds Missing</v>
      </c>
    </row>
    <row r="3" spans="1:7" ht="16.5" thickBot="1">
      <c r="A3" s="12" t="s">
        <v>32</v>
      </c>
      <c r="B3" s="11" t="s">
        <v>33</v>
      </c>
      <c r="C3" s="266"/>
      <c r="D3" s="267"/>
      <c r="E3" s="14">
        <f>SUMPRODUCT(($A$7:$A$235="Basic")*(E$7:E$235="Missing"))+0.5*SUMPRODUCT(($A$7:$A$235="Basic")*(E$7:E$235="Partial"))</f>
        <v>0</v>
      </c>
      <c r="F3" s="14">
        <f>SUMPRODUCT(($A$7:$A$235="Basic")*(F$7:F$235="Missing"))+0.5*SUMPRODUCT(($A$7:$A$235="Basic")*(F$7:F$235="Partial"))</f>
        <v>1</v>
      </c>
      <c r="G3" s="11" t="str">
        <f>"Basics "&amp;A2</f>
        <v>Basics Missing</v>
      </c>
    </row>
    <row r="4" spans="1:7" ht="16.5" thickBot="1">
      <c r="A4" s="12" t="s">
        <v>34</v>
      </c>
      <c r="B4" s="11" t="s">
        <v>35</v>
      </c>
      <c r="C4" s="266"/>
      <c r="D4" s="267"/>
      <c r="E4" s="14">
        <f>SUMPRODUCT(($A$7:$A$235="Advanced")*(E$7:E$235="Completed"))+SUMPRODUCT(($A$7:$A$235="Advanced")*(E$7:E$235="Pre-Passed"))+0.5*SUMPRODUCT(($A$7:$A$235="Advanced")*(E$7:E$235="Partial"))</f>
        <v>5</v>
      </c>
      <c r="F4" s="14">
        <f>SUMPRODUCT(($A$7:$A$235="Advanced")*(F$7:F$235="Completed"))+SUMPRODUCT(($A$7:$A$235="Advanced")*(F$7:F$235="Pre-Passed"))+0.5*SUMPRODUCT(($A$7:$A$235="Advanced")*(F$7:F$235="Partial"))</f>
        <v>5</v>
      </c>
      <c r="G4" s="11" t="str">
        <f>"Advanceds "&amp;A4</f>
        <v>Advanceds Completed</v>
      </c>
    </row>
    <row r="5" spans="1:7" ht="16.5" thickBot="1">
      <c r="A5" s="12" t="s">
        <v>36</v>
      </c>
      <c r="B5" s="11" t="s">
        <v>231</v>
      </c>
      <c r="C5" s="266"/>
      <c r="D5" s="267"/>
      <c r="E5" s="14">
        <f>SUMPRODUCT(($A$7:$A$235="Professional")*(E$7:E$235="Completed"))+SUMPRODUCT(($A$7:$A$235="Professional")*(E$7:E$235="Pre-Passed"))+0.5*SUMPRODUCT(($A$7:$A$235="Professional")*(E$7:E$235="Partial"))</f>
        <v>0</v>
      </c>
      <c r="F5" s="14">
        <f>SUMPRODUCT(($A$7:$A$235="Professional")*(F$7:F$235="Completed"))+SUMPRODUCT(($A$7:$A$235="Professional")*(F$7:F$235="Pre-Passed"))+0.5*SUMPRODUCT(($A$7:$A$235="Professional")*(F$7:F$235="Partial"))</f>
        <v>0</v>
      </c>
      <c r="G5" s="11" t="str">
        <f>"Professionals "&amp;A4</f>
        <v>Professionals Completed</v>
      </c>
    </row>
    <row r="6" spans="1:7" ht="16.5" thickBot="1">
      <c r="A6" s="10" t="s">
        <v>37</v>
      </c>
      <c r="B6" s="11" t="s">
        <v>38</v>
      </c>
      <c r="C6" s="268"/>
      <c r="D6" s="269"/>
      <c r="E6" s="14">
        <f>SUMPRODUCT(($A$7:$A$225="Exceptional")*(E$7:E$225="Completed"))+SUMPRODUCT(($A$7:$A$225="Exceptional")*(E$7:E$225="Pre-Passed"))+0.5*SUMPRODUCT(($A$7:$A$225="Exceptional")*(E$7:E$225="Partial"))</f>
        <v>0</v>
      </c>
      <c r="F6" s="14">
        <f>SUMPRODUCT(($A$7:$A$225="Exceptional")*(F$7:F$225="Completed"))+SUMPRODUCT(($A$7:$A$225="Exceptional")*(F$7:F$225="Pre-Passed"))+0.5*SUMPRODUCT(($A$7:$A$225="Exceptional")*(F$7:F$225="Partial"))</f>
        <v>0</v>
      </c>
      <c r="G6" s="11" t="str">
        <f>"Exceptionals "&amp;A4</f>
        <v>Exceptionals Completed</v>
      </c>
    </row>
    <row r="7" spans="1:7" ht="16.5" thickBot="1">
      <c r="A7" s="262" t="s">
        <v>575</v>
      </c>
      <c r="B7" s="263"/>
      <c r="C7" s="4" t="s">
        <v>39</v>
      </c>
      <c r="D7" s="4" t="s">
        <v>234</v>
      </c>
      <c r="E7" s="4" t="s">
        <v>40</v>
      </c>
      <c r="F7" s="4" t="s">
        <v>41</v>
      </c>
      <c r="G7" s="4" t="s">
        <v>235</v>
      </c>
    </row>
    <row r="8" spans="1:7" ht="16.5" thickBot="1">
      <c r="A8" s="118" t="s">
        <v>535</v>
      </c>
      <c r="B8" s="11" t="s">
        <v>536</v>
      </c>
      <c r="C8" s="11" t="s">
        <v>537</v>
      </c>
      <c r="D8" s="11"/>
      <c r="E8" s="14">
        <v>0</v>
      </c>
      <c r="F8" s="14">
        <v>0</v>
      </c>
      <c r="G8" s="11"/>
    </row>
    <row r="9" spans="1:7" ht="51.75" thickBot="1">
      <c r="A9" s="119" t="s">
        <v>491</v>
      </c>
      <c r="B9" s="11" t="s">
        <v>495</v>
      </c>
      <c r="C9" s="11" t="s">
        <v>543</v>
      </c>
      <c r="D9" s="11"/>
      <c r="E9" s="14">
        <v>0</v>
      </c>
      <c r="F9" s="14">
        <v>0</v>
      </c>
      <c r="G9" s="11"/>
    </row>
    <row r="10" spans="1:7" ht="51.75" thickBot="1">
      <c r="A10" s="119" t="s">
        <v>492</v>
      </c>
      <c r="B10" s="11" t="s">
        <v>497</v>
      </c>
      <c r="C10" s="11" t="s">
        <v>544</v>
      </c>
      <c r="D10" s="11"/>
      <c r="E10" s="14">
        <v>0</v>
      </c>
      <c r="F10" s="14">
        <v>0</v>
      </c>
      <c r="G10" s="11"/>
    </row>
    <row r="11" spans="1:7" ht="39" thickBot="1">
      <c r="A11" s="120" t="s">
        <v>538</v>
      </c>
      <c r="B11" s="11" t="s">
        <v>539</v>
      </c>
      <c r="C11" s="11" t="s">
        <v>595</v>
      </c>
      <c r="D11" s="11"/>
      <c r="E11" s="14">
        <v>0</v>
      </c>
      <c r="F11" s="14">
        <v>0</v>
      </c>
      <c r="G11" s="11"/>
    </row>
    <row r="12" spans="1:7" ht="26.25" thickBot="1">
      <c r="A12" s="120" t="s">
        <v>493</v>
      </c>
      <c r="B12" s="11" t="s">
        <v>490</v>
      </c>
      <c r="C12" s="11" t="s">
        <v>540</v>
      </c>
      <c r="D12" s="11"/>
      <c r="E12" s="14">
        <v>0</v>
      </c>
      <c r="F12" s="14">
        <v>0</v>
      </c>
      <c r="G12" s="11"/>
    </row>
    <row r="13" spans="1:7" ht="16.5" thickBot="1">
      <c r="A13" s="262" t="s">
        <v>284</v>
      </c>
      <c r="B13" s="263"/>
      <c r="C13" s="4" t="s">
        <v>39</v>
      </c>
      <c r="D13" s="4" t="s">
        <v>234</v>
      </c>
      <c r="E13" s="4" t="s">
        <v>40</v>
      </c>
      <c r="F13" s="4" t="s">
        <v>41</v>
      </c>
      <c r="G13" s="4" t="s">
        <v>235</v>
      </c>
    </row>
    <row r="14" spans="1:7" ht="64.5" thickBot="1">
      <c r="A14" s="15" t="s">
        <v>42</v>
      </c>
      <c r="B14" s="11" t="s">
        <v>285</v>
      </c>
      <c r="C14" s="11" t="s">
        <v>505</v>
      </c>
      <c r="D14" s="11"/>
      <c r="E14" s="4" t="s">
        <v>34</v>
      </c>
      <c r="F14" s="4" t="s">
        <v>34</v>
      </c>
      <c r="G14" s="11" t="s">
        <v>1079</v>
      </c>
    </row>
    <row r="15" spans="1:7" ht="26.25" thickBot="1">
      <c r="A15" s="15" t="s">
        <v>42</v>
      </c>
      <c r="B15" s="11" t="s">
        <v>79</v>
      </c>
      <c r="C15" s="11" t="s">
        <v>360</v>
      </c>
      <c r="D15" s="11"/>
      <c r="E15" s="4" t="s">
        <v>34</v>
      </c>
      <c r="F15" s="4" t="s">
        <v>34</v>
      </c>
      <c r="G15" s="11"/>
    </row>
    <row r="16" spans="1:7" ht="77.25" thickBot="1">
      <c r="A16" s="16" t="s">
        <v>43</v>
      </c>
      <c r="B16" s="11" t="s">
        <v>277</v>
      </c>
      <c r="C16" s="11" t="s">
        <v>358</v>
      </c>
      <c r="D16" s="11"/>
      <c r="E16" s="4" t="s">
        <v>34</v>
      </c>
      <c r="F16" s="4" t="s">
        <v>34</v>
      </c>
      <c r="G16" s="11"/>
    </row>
    <row r="17" spans="1:7" ht="39" thickBot="1">
      <c r="A17" s="16" t="s">
        <v>43</v>
      </c>
      <c r="B17" s="11" t="s">
        <v>82</v>
      </c>
      <c r="C17" s="11" t="s">
        <v>83</v>
      </c>
      <c r="D17" s="11"/>
      <c r="E17" s="4" t="s">
        <v>34</v>
      </c>
      <c r="F17" s="4" t="s">
        <v>34</v>
      </c>
      <c r="G17" s="11"/>
    </row>
    <row r="18" spans="1:7" ht="26.25" thickBot="1">
      <c r="A18" s="17" t="s">
        <v>44</v>
      </c>
      <c r="B18" s="11" t="s">
        <v>353</v>
      </c>
      <c r="C18" s="11" t="s">
        <v>504</v>
      </c>
      <c r="D18" s="11"/>
      <c r="E18" s="4" t="s">
        <v>34</v>
      </c>
      <c r="F18" s="4" t="s">
        <v>34</v>
      </c>
      <c r="G18" s="11"/>
    </row>
    <row r="19" spans="1:7" ht="51.75" thickBot="1">
      <c r="A19" s="17" t="s">
        <v>44</v>
      </c>
      <c r="B19" s="11" t="s">
        <v>279</v>
      </c>
      <c r="C19" s="11" t="s">
        <v>357</v>
      </c>
      <c r="D19" s="11"/>
      <c r="E19" s="4" t="s">
        <v>34</v>
      </c>
      <c r="F19" s="4" t="s">
        <v>34</v>
      </c>
      <c r="G19" s="11"/>
    </row>
    <row r="20" spans="1:7" ht="26.25" thickBot="1">
      <c r="A20" s="18" t="s">
        <v>65</v>
      </c>
      <c r="B20" s="11" t="s">
        <v>286</v>
      </c>
      <c r="C20" s="11" t="s">
        <v>503</v>
      </c>
      <c r="D20" s="11"/>
      <c r="E20" s="4" t="s">
        <v>30</v>
      </c>
      <c r="F20" s="4" t="s">
        <v>30</v>
      </c>
      <c r="G20" s="11"/>
    </row>
    <row r="21" spans="1:7" ht="39" thickBot="1">
      <c r="A21" s="18" t="s">
        <v>65</v>
      </c>
      <c r="B21" s="11" t="s">
        <v>280</v>
      </c>
      <c r="C21" s="11" t="s">
        <v>356</v>
      </c>
      <c r="D21" s="11"/>
      <c r="E21" s="4" t="s">
        <v>30</v>
      </c>
      <c r="F21" s="4" t="s">
        <v>30</v>
      </c>
      <c r="G21" s="11"/>
    </row>
    <row r="22" spans="1:7" ht="39" thickBot="1">
      <c r="A22" s="17" t="s">
        <v>232</v>
      </c>
      <c r="B22" s="11" t="s">
        <v>287</v>
      </c>
      <c r="C22" s="11" t="s">
        <v>349</v>
      </c>
      <c r="D22" s="11"/>
      <c r="E22" s="4" t="s">
        <v>30</v>
      </c>
      <c r="F22" s="4" t="s">
        <v>30</v>
      </c>
      <c r="G22" s="11"/>
    </row>
    <row r="23" spans="1:7" ht="16.5" thickBot="1">
      <c r="A23" s="262" t="s">
        <v>233</v>
      </c>
      <c r="B23" s="263"/>
      <c r="C23" s="4" t="s">
        <v>39</v>
      </c>
      <c r="D23" s="4" t="s">
        <v>234</v>
      </c>
      <c r="E23" s="4" t="s">
        <v>40</v>
      </c>
      <c r="F23" s="4" t="s">
        <v>41</v>
      </c>
      <c r="G23" s="4" t="s">
        <v>235</v>
      </c>
    </row>
    <row r="24" spans="1:7" ht="26.25" thickBot="1">
      <c r="A24" s="15" t="s">
        <v>42</v>
      </c>
      <c r="B24" s="11" t="s">
        <v>507</v>
      </c>
      <c r="C24" s="11" t="s">
        <v>506</v>
      </c>
      <c r="D24" s="11"/>
      <c r="E24" s="4" t="s">
        <v>34</v>
      </c>
      <c r="F24" s="4" t="s">
        <v>34</v>
      </c>
      <c r="G24" s="11" t="s">
        <v>1079</v>
      </c>
    </row>
    <row r="25" spans="1:7" ht="39" thickBot="1">
      <c r="A25" s="15" t="s">
        <v>42</v>
      </c>
      <c r="B25" s="11" t="s">
        <v>596</v>
      </c>
      <c r="C25" s="11" t="s">
        <v>382</v>
      </c>
      <c r="D25" s="11"/>
      <c r="E25" s="4" t="s">
        <v>34</v>
      </c>
      <c r="F25" s="4" t="s">
        <v>34</v>
      </c>
      <c r="G25" s="11"/>
    </row>
    <row r="26" spans="1:7" ht="16.5" thickBot="1">
      <c r="A26" s="15" t="s">
        <v>42</v>
      </c>
      <c r="B26" s="11" t="s">
        <v>45</v>
      </c>
      <c r="C26" s="11" t="s">
        <v>381</v>
      </c>
      <c r="D26" s="11"/>
      <c r="E26" s="4" t="s">
        <v>34</v>
      </c>
      <c r="F26" s="4" t="s">
        <v>34</v>
      </c>
      <c r="G26" s="11"/>
    </row>
    <row r="27" spans="1:7" ht="16.5" thickBot="1">
      <c r="A27" s="15" t="s">
        <v>42</v>
      </c>
      <c r="B27" s="11" t="s">
        <v>46</v>
      </c>
      <c r="C27" s="11" t="s">
        <v>380</v>
      </c>
      <c r="D27" s="11"/>
      <c r="E27" s="4" t="s">
        <v>34</v>
      </c>
      <c r="F27" s="4" t="s">
        <v>34</v>
      </c>
      <c r="G27" s="11"/>
    </row>
    <row r="28" spans="1:7" ht="51.75" thickBot="1">
      <c r="A28" s="15" t="s">
        <v>42</v>
      </c>
      <c r="B28" s="11" t="s">
        <v>101</v>
      </c>
      <c r="C28" s="11" t="s">
        <v>301</v>
      </c>
      <c r="D28" s="11"/>
      <c r="E28" s="4" t="s">
        <v>34</v>
      </c>
      <c r="F28" s="4" t="s">
        <v>34</v>
      </c>
      <c r="G28" s="11"/>
    </row>
    <row r="29" spans="1:7" ht="16.5" thickBot="1">
      <c r="A29" s="15" t="s">
        <v>42</v>
      </c>
      <c r="B29" s="11" t="s">
        <v>102</v>
      </c>
      <c r="C29" s="11" t="s">
        <v>103</v>
      </c>
      <c r="D29" s="11"/>
      <c r="E29" s="4" t="s">
        <v>34</v>
      </c>
      <c r="F29" s="4" t="s">
        <v>34</v>
      </c>
      <c r="G29" s="11"/>
    </row>
    <row r="30" spans="1:7" ht="26.25" thickBot="1">
      <c r="A30" s="15" t="s">
        <v>42</v>
      </c>
      <c r="B30" s="11" t="s">
        <v>47</v>
      </c>
      <c r="C30" s="11" t="s">
        <v>379</v>
      </c>
      <c r="D30" s="11"/>
      <c r="E30" s="4" t="s">
        <v>34</v>
      </c>
      <c r="F30" s="4" t="s">
        <v>34</v>
      </c>
      <c r="G30" s="11"/>
    </row>
    <row r="31" spans="1:7" ht="26.25" thickBot="1">
      <c r="A31" s="15" t="s">
        <v>42</v>
      </c>
      <c r="B31" s="11" t="s">
        <v>88</v>
      </c>
      <c r="C31" s="11" t="s">
        <v>89</v>
      </c>
      <c r="D31" s="11"/>
      <c r="E31" s="4" t="s">
        <v>34</v>
      </c>
      <c r="F31" s="4" t="s">
        <v>34</v>
      </c>
      <c r="G31" s="11"/>
    </row>
    <row r="32" spans="1:7" ht="39" thickBot="1">
      <c r="A32" s="15" t="s">
        <v>42</v>
      </c>
      <c r="B32" s="11" t="s">
        <v>48</v>
      </c>
      <c r="C32" s="11" t="s">
        <v>378</v>
      </c>
      <c r="D32" s="11"/>
      <c r="E32" s="4" t="s">
        <v>34</v>
      </c>
      <c r="F32" s="4" t="s">
        <v>34</v>
      </c>
      <c r="G32" s="11"/>
    </row>
    <row r="33" spans="1:7" ht="39" thickBot="1">
      <c r="A33" s="15" t="s">
        <v>42</v>
      </c>
      <c r="B33" s="11" t="s">
        <v>49</v>
      </c>
      <c r="C33" s="11" t="s">
        <v>376</v>
      </c>
      <c r="D33" s="11"/>
      <c r="E33" s="4" t="s">
        <v>34</v>
      </c>
      <c r="F33" s="4" t="s">
        <v>34</v>
      </c>
      <c r="G33" s="11"/>
    </row>
    <row r="34" spans="1:7" ht="90" thickBot="1">
      <c r="A34" s="16" t="s">
        <v>43</v>
      </c>
      <c r="B34" s="11" t="s">
        <v>51</v>
      </c>
      <c r="C34" s="11" t="s">
        <v>214</v>
      </c>
      <c r="D34" s="11"/>
      <c r="E34" s="4" t="s">
        <v>34</v>
      </c>
      <c r="F34" s="4" t="s">
        <v>34</v>
      </c>
      <c r="G34" s="11"/>
    </row>
    <row r="35" spans="1:7" ht="64.5" thickBot="1">
      <c r="A35" s="16" t="s">
        <v>43</v>
      </c>
      <c r="B35" s="11" t="s">
        <v>52</v>
      </c>
      <c r="C35" s="11" t="s">
        <v>53</v>
      </c>
      <c r="D35" s="11"/>
      <c r="E35" s="4" t="s">
        <v>34</v>
      </c>
      <c r="F35" s="4" t="s">
        <v>34</v>
      </c>
      <c r="G35" s="11"/>
    </row>
    <row r="36" spans="1:7" ht="39" thickBot="1">
      <c r="A36" s="16" t="s">
        <v>43</v>
      </c>
      <c r="B36" s="11" t="s">
        <v>50</v>
      </c>
      <c r="C36" s="11" t="s">
        <v>374</v>
      </c>
      <c r="D36" s="11"/>
      <c r="E36" s="4" t="s">
        <v>34</v>
      </c>
      <c r="F36" s="4" t="s">
        <v>34</v>
      </c>
      <c r="G36" s="11"/>
    </row>
    <row r="37" spans="1:7" ht="39" thickBot="1">
      <c r="A37" s="16" t="s">
        <v>43</v>
      </c>
      <c r="B37" s="11" t="s">
        <v>265</v>
      </c>
      <c r="C37" s="11" t="s">
        <v>377</v>
      </c>
      <c r="D37" s="11"/>
      <c r="E37" s="4" t="s">
        <v>34</v>
      </c>
      <c r="F37" s="4" t="s">
        <v>34</v>
      </c>
      <c r="G37" s="11"/>
    </row>
    <row r="38" spans="1:7" ht="26.25" thickBot="1">
      <c r="A38" s="16" t="s">
        <v>43</v>
      </c>
      <c r="B38" s="11" t="s">
        <v>54</v>
      </c>
      <c r="C38" s="11" t="s">
        <v>375</v>
      </c>
      <c r="D38" s="11"/>
      <c r="E38" s="4" t="s">
        <v>34</v>
      </c>
      <c r="F38" s="4" t="s">
        <v>34</v>
      </c>
      <c r="G38" s="11"/>
    </row>
    <row r="39" spans="1:7" ht="128.25" thickBot="1">
      <c r="A39" s="16" t="s">
        <v>43</v>
      </c>
      <c r="B39" s="11" t="s">
        <v>104</v>
      </c>
      <c r="C39" s="11" t="s">
        <v>510</v>
      </c>
      <c r="D39" s="11"/>
      <c r="E39" s="4" t="s">
        <v>34</v>
      </c>
      <c r="F39" s="4" t="s">
        <v>34</v>
      </c>
      <c r="G39" s="11"/>
    </row>
    <row r="40" spans="1:7" ht="16.5" thickBot="1">
      <c r="A40" s="262" t="s">
        <v>95</v>
      </c>
      <c r="B40" s="263"/>
      <c r="C40" s="4" t="s">
        <v>39</v>
      </c>
      <c r="D40" s="4" t="s">
        <v>234</v>
      </c>
      <c r="E40" s="4" t="s">
        <v>40</v>
      </c>
      <c r="F40" s="4" t="s">
        <v>41</v>
      </c>
      <c r="G40" s="4" t="s">
        <v>235</v>
      </c>
    </row>
    <row r="41" spans="1:7" ht="64.5" thickBot="1">
      <c r="A41" s="15" t="s">
        <v>42</v>
      </c>
      <c r="B41" s="11" t="s">
        <v>96</v>
      </c>
      <c r="C41" s="11" t="s">
        <v>97</v>
      </c>
      <c r="D41" s="11"/>
      <c r="E41" s="4" t="s">
        <v>34</v>
      </c>
      <c r="F41" s="161" t="s">
        <v>34</v>
      </c>
      <c r="G41" s="11" t="s">
        <v>1079</v>
      </c>
    </row>
    <row r="42" spans="1:7" ht="39" thickBot="1">
      <c r="A42" s="16" t="s">
        <v>43</v>
      </c>
      <c r="B42" s="11" t="s">
        <v>98</v>
      </c>
      <c r="C42" s="11" t="s">
        <v>99</v>
      </c>
      <c r="D42" s="11"/>
      <c r="E42" s="4" t="s">
        <v>34</v>
      </c>
      <c r="F42" s="161" t="s">
        <v>34</v>
      </c>
      <c r="G42" s="11"/>
    </row>
    <row r="43" spans="1:7" ht="26.25" thickBot="1">
      <c r="A43" s="16" t="s">
        <v>43</v>
      </c>
      <c r="B43" s="11" t="s">
        <v>100</v>
      </c>
      <c r="C43" s="11" t="s">
        <v>283</v>
      </c>
      <c r="D43" s="11"/>
      <c r="E43" s="4" t="s">
        <v>34</v>
      </c>
      <c r="F43" s="161" t="s">
        <v>34</v>
      </c>
      <c r="G43" s="11"/>
    </row>
    <row r="44" spans="1:7" ht="16.5" thickBot="1">
      <c r="A44" s="262" t="s">
        <v>267</v>
      </c>
      <c r="B44" s="263"/>
      <c r="C44" s="4" t="s">
        <v>39</v>
      </c>
      <c r="D44" s="4" t="s">
        <v>234</v>
      </c>
      <c r="E44" s="4" t="s">
        <v>40</v>
      </c>
      <c r="F44" s="4" t="s">
        <v>41</v>
      </c>
      <c r="G44" s="4" t="s">
        <v>235</v>
      </c>
    </row>
    <row r="45" spans="1:7" ht="51.75" thickBot="1">
      <c r="A45" s="15" t="s">
        <v>42</v>
      </c>
      <c r="B45" s="11" t="s">
        <v>516</v>
      </c>
      <c r="C45" s="11" t="s">
        <v>742</v>
      </c>
      <c r="D45" s="11"/>
      <c r="E45" s="4" t="s">
        <v>34</v>
      </c>
      <c r="F45" s="4" t="s">
        <v>34</v>
      </c>
      <c r="G45" s="11" t="s">
        <v>1079</v>
      </c>
    </row>
    <row r="46" spans="1:7" ht="77.25" thickBot="1">
      <c r="A46" s="15" t="s">
        <v>42</v>
      </c>
      <c r="B46" s="11" t="s">
        <v>269</v>
      </c>
      <c r="C46" s="11" t="s">
        <v>508</v>
      </c>
      <c r="D46" s="11"/>
      <c r="E46" s="4" t="s">
        <v>34</v>
      </c>
      <c r="F46" s="4" t="s">
        <v>34</v>
      </c>
      <c r="G46" s="11"/>
    </row>
    <row r="47" spans="1:7" ht="51.75" thickBot="1">
      <c r="A47" s="15" t="s">
        <v>42</v>
      </c>
      <c r="B47" s="11" t="s">
        <v>90</v>
      </c>
      <c r="C47" s="11" t="s">
        <v>91</v>
      </c>
      <c r="D47" s="11" t="s">
        <v>1074</v>
      </c>
      <c r="E47" s="4" t="s">
        <v>34</v>
      </c>
      <c r="F47" s="4" t="s">
        <v>34</v>
      </c>
      <c r="G47" s="11"/>
    </row>
    <row r="48" spans="1:7" ht="64.5" thickBot="1">
      <c r="A48" s="16" t="s">
        <v>43</v>
      </c>
      <c r="B48" s="11" t="s">
        <v>304</v>
      </c>
      <c r="C48" s="11" t="s">
        <v>370</v>
      </c>
      <c r="D48" s="11"/>
      <c r="E48" s="4" t="s">
        <v>34</v>
      </c>
      <c r="F48" s="4" t="s">
        <v>34</v>
      </c>
      <c r="G48" s="11"/>
    </row>
    <row r="49" spans="1:7" ht="26.25" thickBot="1">
      <c r="A49" s="16" t="s">
        <v>43</v>
      </c>
      <c r="B49" s="11" t="s">
        <v>268</v>
      </c>
      <c r="C49" s="11" t="s">
        <v>368</v>
      </c>
      <c r="D49" s="11"/>
      <c r="E49" s="4" t="s">
        <v>34</v>
      </c>
      <c r="F49" s="4" t="s">
        <v>34</v>
      </c>
      <c r="G49" s="11"/>
    </row>
    <row r="50" spans="1:7" ht="39" thickBot="1">
      <c r="A50" s="16" t="s">
        <v>43</v>
      </c>
      <c r="B50" s="11" t="s">
        <v>93</v>
      </c>
      <c r="C50" s="11" t="s">
        <v>351</v>
      </c>
      <c r="D50" s="11"/>
      <c r="E50" s="4" t="s">
        <v>34</v>
      </c>
      <c r="F50" s="4" t="s">
        <v>34</v>
      </c>
      <c r="G50" s="11"/>
    </row>
    <row r="51" spans="1:7" ht="128.25" thickBot="1">
      <c r="A51" s="16" t="s">
        <v>43</v>
      </c>
      <c r="B51" s="11" t="s">
        <v>270</v>
      </c>
      <c r="C51" s="11" t="s">
        <v>509</v>
      </c>
      <c r="D51" s="11"/>
      <c r="E51" s="4" t="s">
        <v>34</v>
      </c>
      <c r="F51" s="4" t="s">
        <v>34</v>
      </c>
      <c r="G51" s="11"/>
    </row>
    <row r="52" spans="1:7" ht="16.5" thickBot="1">
      <c r="A52" s="262" t="s">
        <v>271</v>
      </c>
      <c r="B52" s="263"/>
      <c r="C52" s="4" t="s">
        <v>39</v>
      </c>
      <c r="D52" s="4" t="s">
        <v>234</v>
      </c>
      <c r="E52" s="4" t="s">
        <v>40</v>
      </c>
      <c r="F52" s="4" t="s">
        <v>41</v>
      </c>
      <c r="G52" s="4" t="s">
        <v>235</v>
      </c>
    </row>
    <row r="53" spans="1:7" ht="26.25" thickBot="1">
      <c r="A53" s="16" t="s">
        <v>43</v>
      </c>
      <c r="B53" s="11" t="s">
        <v>303</v>
      </c>
      <c r="C53" s="11" t="s">
        <v>369</v>
      </c>
      <c r="D53" s="11"/>
      <c r="E53" s="4" t="s">
        <v>34</v>
      </c>
      <c r="F53" s="4" t="s">
        <v>34</v>
      </c>
      <c r="G53" s="11" t="s">
        <v>1079</v>
      </c>
    </row>
    <row r="54" spans="1:7" ht="26.25" thickBot="1">
      <c r="A54" s="16" t="s">
        <v>43</v>
      </c>
      <c r="B54" s="11" t="s">
        <v>514</v>
      </c>
      <c r="C54" s="11" t="s">
        <v>272</v>
      </c>
      <c r="D54" s="11"/>
      <c r="E54" s="4" t="s">
        <v>34</v>
      </c>
      <c r="F54" s="4" t="s">
        <v>34</v>
      </c>
      <c r="G54" s="11"/>
    </row>
    <row r="55" spans="1:7" ht="16.5" thickBot="1">
      <c r="A55" s="16" t="s">
        <v>43</v>
      </c>
      <c r="B55" s="11" t="s">
        <v>515</v>
      </c>
      <c r="C55" s="11" t="s">
        <v>512</v>
      </c>
      <c r="D55" s="11"/>
      <c r="E55" s="4" t="s">
        <v>34</v>
      </c>
      <c r="F55" s="4" t="s">
        <v>34</v>
      </c>
      <c r="G55" s="11"/>
    </row>
    <row r="56" spans="1:7" ht="90" thickBot="1">
      <c r="A56" s="16" t="s">
        <v>43</v>
      </c>
      <c r="B56" s="11" t="s">
        <v>302</v>
      </c>
      <c r="C56" s="11" t="s">
        <v>511</v>
      </c>
      <c r="D56" s="11" t="s">
        <v>1092</v>
      </c>
      <c r="E56" s="4" t="s">
        <v>34</v>
      </c>
      <c r="F56" s="4" t="s">
        <v>34</v>
      </c>
      <c r="G56" s="11"/>
    </row>
    <row r="57" spans="1:7" ht="51.75" thickBot="1">
      <c r="A57" s="17" t="s">
        <v>44</v>
      </c>
      <c r="B57" s="11" t="s">
        <v>273</v>
      </c>
      <c r="C57" s="11" t="s">
        <v>513</v>
      </c>
      <c r="D57" s="11"/>
      <c r="E57" s="4" t="s">
        <v>34</v>
      </c>
      <c r="F57" s="4" t="s">
        <v>34</v>
      </c>
      <c r="G57" s="11"/>
    </row>
    <row r="58" spans="1:7" ht="51.75" thickBot="1">
      <c r="A58" s="17" t="s">
        <v>65</v>
      </c>
      <c r="B58" s="11" t="s">
        <v>274</v>
      </c>
      <c r="C58" s="11" t="s">
        <v>367</v>
      </c>
      <c r="D58" s="11"/>
      <c r="E58" s="4" t="s">
        <v>30</v>
      </c>
      <c r="F58" s="4" t="s">
        <v>30</v>
      </c>
      <c r="G58" s="11"/>
    </row>
    <row r="59" spans="1:7" ht="16.5" thickBot="1">
      <c r="A59" s="262" t="s">
        <v>66</v>
      </c>
      <c r="B59" s="263"/>
      <c r="C59" s="4" t="s">
        <v>39</v>
      </c>
      <c r="D59" s="4" t="s">
        <v>234</v>
      </c>
      <c r="E59" s="4" t="s">
        <v>40</v>
      </c>
      <c r="F59" s="4" t="s">
        <v>41</v>
      </c>
      <c r="G59" s="4" t="s">
        <v>235</v>
      </c>
    </row>
    <row r="60" spans="1:7" ht="26.25" thickBot="1">
      <c r="A60" s="15" t="s">
        <v>42</v>
      </c>
      <c r="B60" s="11" t="s">
        <v>366</v>
      </c>
      <c r="C60" s="11" t="s">
        <v>365</v>
      </c>
      <c r="D60" s="11"/>
      <c r="E60" s="4" t="s">
        <v>34</v>
      </c>
      <c r="F60" s="4" t="s">
        <v>34</v>
      </c>
      <c r="G60" s="11" t="s">
        <v>1079</v>
      </c>
    </row>
    <row r="61" spans="1:7" ht="39" thickBot="1">
      <c r="A61" s="15" t="s">
        <v>42</v>
      </c>
      <c r="B61" s="11" t="s">
        <v>69</v>
      </c>
      <c r="C61" s="11" t="s">
        <v>517</v>
      </c>
      <c r="D61" s="11" t="s">
        <v>1075</v>
      </c>
      <c r="E61" s="4" t="s">
        <v>37</v>
      </c>
      <c r="F61" s="4" t="s">
        <v>37</v>
      </c>
      <c r="G61" s="11"/>
    </row>
    <row r="62" spans="1:7" ht="77.25" thickBot="1">
      <c r="A62" s="16" t="s">
        <v>43</v>
      </c>
      <c r="B62" s="11" t="s">
        <v>67</v>
      </c>
      <c r="C62" s="11" t="s">
        <v>364</v>
      </c>
      <c r="D62" s="11"/>
      <c r="E62" s="4" t="s">
        <v>34</v>
      </c>
      <c r="F62" s="4" t="s">
        <v>34</v>
      </c>
      <c r="G62" s="11"/>
    </row>
    <row r="63" spans="1:7" ht="77.25" thickBot="1">
      <c r="A63" s="16" t="s">
        <v>43</v>
      </c>
      <c r="B63" s="11" t="s">
        <v>68</v>
      </c>
      <c r="C63" s="11" t="s">
        <v>363</v>
      </c>
      <c r="D63" s="11" t="s">
        <v>1075</v>
      </c>
      <c r="E63" s="4" t="s">
        <v>37</v>
      </c>
      <c r="F63" s="4" t="s">
        <v>37</v>
      </c>
      <c r="G63" s="11"/>
    </row>
    <row r="64" spans="1:7" ht="51.75" thickBot="1">
      <c r="A64" s="16" t="s">
        <v>43</v>
      </c>
      <c r="B64" s="11" t="s">
        <v>71</v>
      </c>
      <c r="C64" s="11" t="s">
        <v>305</v>
      </c>
      <c r="D64" s="11"/>
      <c r="E64" s="4" t="s">
        <v>34</v>
      </c>
      <c r="F64" s="4" t="s">
        <v>34</v>
      </c>
      <c r="G64" s="11"/>
    </row>
    <row r="65" spans="1:7" ht="26.25" thickBot="1">
      <c r="A65" s="17" t="s">
        <v>44</v>
      </c>
      <c r="B65" s="11" t="s">
        <v>70</v>
      </c>
      <c r="C65" s="11" t="s">
        <v>518</v>
      </c>
      <c r="D65" s="11" t="s">
        <v>1075</v>
      </c>
      <c r="E65" s="4" t="s">
        <v>37</v>
      </c>
      <c r="F65" s="4" t="s">
        <v>37</v>
      </c>
      <c r="G65" s="11"/>
    </row>
    <row r="66" spans="1:7" ht="77.25" thickBot="1">
      <c r="A66" s="17" t="s">
        <v>65</v>
      </c>
      <c r="B66" s="11" t="s">
        <v>275</v>
      </c>
      <c r="C66" s="11" t="s">
        <v>276</v>
      </c>
      <c r="D66" s="11" t="s">
        <v>1075</v>
      </c>
      <c r="E66" s="4" t="s">
        <v>37</v>
      </c>
      <c r="F66" s="4" t="s">
        <v>37</v>
      </c>
      <c r="G66" s="11"/>
    </row>
    <row r="67" spans="1:7" ht="16.5" thickBot="1">
      <c r="A67" s="262" t="s">
        <v>528</v>
      </c>
      <c r="B67" s="263"/>
      <c r="C67" s="4" t="s">
        <v>39</v>
      </c>
      <c r="D67" s="4" t="s">
        <v>234</v>
      </c>
      <c r="E67" s="4" t="s">
        <v>40</v>
      </c>
      <c r="F67" s="4" t="s">
        <v>41</v>
      </c>
      <c r="G67" s="4" t="s">
        <v>235</v>
      </c>
    </row>
    <row r="68" spans="1:7" ht="51.75" thickBot="1">
      <c r="A68" s="15" t="s">
        <v>42</v>
      </c>
      <c r="B68" s="11" t="s">
        <v>56</v>
      </c>
      <c r="C68" s="11" t="s">
        <v>373</v>
      </c>
      <c r="D68" s="11"/>
      <c r="E68" s="4" t="s">
        <v>34</v>
      </c>
      <c r="F68" s="4" t="s">
        <v>34</v>
      </c>
      <c r="G68" s="11" t="s">
        <v>1079</v>
      </c>
    </row>
    <row r="69" spans="1:7" ht="64.5" thickBot="1">
      <c r="A69" s="15" t="s">
        <v>42</v>
      </c>
      <c r="B69" s="11" t="s">
        <v>57</v>
      </c>
      <c r="C69" s="11" t="s">
        <v>372</v>
      </c>
      <c r="D69" s="11"/>
      <c r="E69" s="4" t="s">
        <v>34</v>
      </c>
      <c r="F69" s="4" t="s">
        <v>34</v>
      </c>
      <c r="G69" s="11"/>
    </row>
    <row r="70" spans="1:7" ht="102.75" thickBot="1">
      <c r="A70" s="15" t="s">
        <v>42</v>
      </c>
      <c r="B70" s="11" t="s">
        <v>519</v>
      </c>
      <c r="C70" s="11" t="s">
        <v>520</v>
      </c>
      <c r="D70" s="11"/>
      <c r="E70" s="4" t="s">
        <v>34</v>
      </c>
      <c r="F70" s="4" t="s">
        <v>34</v>
      </c>
      <c r="G70" s="11"/>
    </row>
    <row r="71" spans="1:7" ht="51.75" thickBot="1">
      <c r="A71" s="15" t="s">
        <v>42</v>
      </c>
      <c r="B71" s="11" t="s">
        <v>521</v>
      </c>
      <c r="C71" s="11" t="s">
        <v>522</v>
      </c>
      <c r="D71" s="11"/>
      <c r="E71" s="4" t="s">
        <v>34</v>
      </c>
      <c r="F71" s="4" t="s">
        <v>34</v>
      </c>
      <c r="G71" s="11"/>
    </row>
    <row r="72" spans="1:7" ht="77.25" thickBot="1">
      <c r="A72" s="16" t="s">
        <v>43</v>
      </c>
      <c r="B72" s="11" t="s">
        <v>58</v>
      </c>
      <c r="C72" s="11" t="s">
        <v>371</v>
      </c>
      <c r="D72" s="11"/>
      <c r="E72" s="4" t="s">
        <v>34</v>
      </c>
      <c r="F72" s="4" t="s">
        <v>34</v>
      </c>
      <c r="G72" s="11"/>
    </row>
    <row r="73" spans="1:7" ht="39" thickBot="1">
      <c r="A73" s="16" t="s">
        <v>43</v>
      </c>
      <c r="B73" s="11" t="s">
        <v>59</v>
      </c>
      <c r="C73" s="11" t="s">
        <v>60</v>
      </c>
      <c r="D73" s="11"/>
      <c r="E73" s="4" t="s">
        <v>34</v>
      </c>
      <c r="F73" s="4" t="s">
        <v>34</v>
      </c>
      <c r="G73" s="11"/>
    </row>
    <row r="74" spans="1:7" ht="51.75" thickBot="1">
      <c r="A74" s="16" t="s">
        <v>43</v>
      </c>
      <c r="B74" s="11" t="s">
        <v>524</v>
      </c>
      <c r="C74" s="11" t="s">
        <v>523</v>
      </c>
      <c r="D74" s="11"/>
      <c r="E74" s="4" t="s">
        <v>34</v>
      </c>
      <c r="F74" s="4" t="s">
        <v>34</v>
      </c>
      <c r="G74" s="11"/>
    </row>
    <row r="75" spans="1:7" ht="51.75" thickBot="1">
      <c r="A75" s="16" t="s">
        <v>43</v>
      </c>
      <c r="B75" s="11" t="s">
        <v>61</v>
      </c>
      <c r="C75" s="11" t="s">
        <v>529</v>
      </c>
      <c r="D75" s="11"/>
      <c r="E75" s="4" t="s">
        <v>34</v>
      </c>
      <c r="F75" s="4" t="s">
        <v>34</v>
      </c>
      <c r="G75" s="11"/>
    </row>
    <row r="76" spans="1:7" ht="16.5" thickBot="1">
      <c r="A76" s="16" t="s">
        <v>43</v>
      </c>
      <c r="B76" s="11" t="s">
        <v>266</v>
      </c>
      <c r="C76" s="11" t="s">
        <v>1078</v>
      </c>
      <c r="D76" s="11"/>
      <c r="E76" s="4" t="s">
        <v>34</v>
      </c>
      <c r="F76" s="4" t="s">
        <v>34</v>
      </c>
      <c r="G76" s="11"/>
    </row>
    <row r="77" spans="1:7" ht="39" thickBot="1">
      <c r="A77" s="16" t="s">
        <v>43</v>
      </c>
      <c r="B77" s="11" t="s">
        <v>525</v>
      </c>
      <c r="C77" s="11" t="s">
        <v>526</v>
      </c>
      <c r="D77" s="11"/>
      <c r="E77" s="4" t="s">
        <v>34</v>
      </c>
      <c r="F77" s="4" t="s">
        <v>34</v>
      </c>
      <c r="G77" s="11"/>
    </row>
    <row r="78" spans="1:7" ht="90" thickBot="1">
      <c r="A78" s="16" t="s">
        <v>43</v>
      </c>
      <c r="B78" s="11" t="s">
        <v>63</v>
      </c>
      <c r="C78" s="11" t="s">
        <v>64</v>
      </c>
      <c r="D78" s="11"/>
      <c r="E78" s="4" t="s">
        <v>34</v>
      </c>
      <c r="F78" s="4" t="s">
        <v>34</v>
      </c>
      <c r="G78" s="11"/>
    </row>
    <row r="79" spans="1:7" ht="77.25" thickBot="1">
      <c r="A79" s="16" t="s">
        <v>43</v>
      </c>
      <c r="B79" s="11" t="s">
        <v>62</v>
      </c>
      <c r="C79" s="11" t="s">
        <v>527</v>
      </c>
      <c r="D79" s="11" t="s">
        <v>1093</v>
      </c>
      <c r="E79" s="4" t="s">
        <v>34</v>
      </c>
      <c r="F79" s="4" t="s">
        <v>32</v>
      </c>
      <c r="G79" s="11" t="s">
        <v>1080</v>
      </c>
    </row>
    <row r="80" spans="1:7" ht="115.5" thickBot="1">
      <c r="A80" s="17" t="s">
        <v>44</v>
      </c>
      <c r="B80" s="11" t="s">
        <v>278</v>
      </c>
      <c r="C80" s="11" t="s">
        <v>530</v>
      </c>
      <c r="D80" s="11"/>
      <c r="E80" s="4" t="s">
        <v>30</v>
      </c>
      <c r="F80" s="4" t="s">
        <v>30</v>
      </c>
      <c r="G80" s="11"/>
    </row>
    <row r="81" spans="1:7" ht="16.5" thickBot="1">
      <c r="A81" s="262" t="s">
        <v>72</v>
      </c>
      <c r="B81" s="263"/>
      <c r="C81" s="4" t="s">
        <v>39</v>
      </c>
      <c r="D81" s="4" t="s">
        <v>234</v>
      </c>
      <c r="E81" s="4" t="s">
        <v>40</v>
      </c>
      <c r="F81" s="4" t="s">
        <v>41</v>
      </c>
      <c r="G81" s="4" t="s">
        <v>235</v>
      </c>
    </row>
    <row r="82" spans="1:7" ht="26.25" thickBot="1">
      <c r="A82" s="15" t="s">
        <v>42</v>
      </c>
      <c r="B82" s="11" t="s">
        <v>75</v>
      </c>
      <c r="C82" s="11" t="s">
        <v>76</v>
      </c>
      <c r="D82" s="11"/>
      <c r="E82" s="4" t="s">
        <v>34</v>
      </c>
      <c r="F82" s="4" t="s">
        <v>34</v>
      </c>
      <c r="G82" s="11" t="s">
        <v>1079</v>
      </c>
    </row>
    <row r="83" spans="1:7" ht="39" thickBot="1">
      <c r="A83" s="15" t="s">
        <v>42</v>
      </c>
      <c r="B83" s="11" t="s">
        <v>73</v>
      </c>
      <c r="C83" s="11" t="s">
        <v>74</v>
      </c>
      <c r="D83" s="11"/>
      <c r="E83" s="4" t="s">
        <v>34</v>
      </c>
      <c r="F83" s="4" t="s">
        <v>34</v>
      </c>
      <c r="G83" s="11"/>
    </row>
    <row r="84" spans="1:7" ht="16.5" thickBot="1">
      <c r="A84" s="16" t="s">
        <v>43</v>
      </c>
      <c r="B84" s="11" t="s">
        <v>77</v>
      </c>
      <c r="C84" s="11" t="s">
        <v>362</v>
      </c>
      <c r="D84" s="11"/>
      <c r="E84" s="4" t="s">
        <v>34</v>
      </c>
      <c r="F84" s="4" t="s">
        <v>34</v>
      </c>
      <c r="G84" s="11"/>
    </row>
    <row r="85" spans="1:7" ht="16.5" thickBot="1">
      <c r="A85" s="17" t="s">
        <v>44</v>
      </c>
      <c r="B85" s="11" t="s">
        <v>78</v>
      </c>
      <c r="C85" s="11" t="s">
        <v>361</v>
      </c>
      <c r="D85" s="11"/>
      <c r="E85" s="4" t="s">
        <v>34</v>
      </c>
      <c r="F85" s="4" t="s">
        <v>34</v>
      </c>
      <c r="G85" s="11"/>
    </row>
    <row r="86" spans="1:7" ht="16.5" thickBot="1">
      <c r="A86" s="262" t="s">
        <v>84</v>
      </c>
      <c r="B86" s="263"/>
      <c r="C86" s="4" t="s">
        <v>39</v>
      </c>
      <c r="D86" s="4" t="s">
        <v>234</v>
      </c>
      <c r="E86" s="4" t="s">
        <v>40</v>
      </c>
      <c r="F86" s="4" t="s">
        <v>41</v>
      </c>
      <c r="G86" s="4" t="s">
        <v>235</v>
      </c>
    </row>
    <row r="87" spans="1:7" ht="16.5" thickBot="1">
      <c r="A87" s="15" t="s">
        <v>42</v>
      </c>
      <c r="B87" s="11" t="s">
        <v>85</v>
      </c>
      <c r="C87" s="11" t="s">
        <v>355</v>
      </c>
      <c r="D87" s="11"/>
      <c r="E87" s="4" t="s">
        <v>34</v>
      </c>
      <c r="F87" s="4" t="s">
        <v>34</v>
      </c>
      <c r="G87" s="11" t="s">
        <v>1079</v>
      </c>
    </row>
    <row r="88" spans="1:7" ht="16.5" thickBot="1">
      <c r="A88" s="15" t="s">
        <v>43</v>
      </c>
      <c r="B88" s="11" t="s">
        <v>86</v>
      </c>
      <c r="C88" s="11" t="s">
        <v>354</v>
      </c>
      <c r="D88" s="11"/>
      <c r="E88" s="4" t="s">
        <v>34</v>
      </c>
      <c r="F88" s="4" t="s">
        <v>34</v>
      </c>
      <c r="G88" s="11"/>
    </row>
    <row r="89" spans="1:7" ht="26.25" thickBot="1">
      <c r="A89" s="15" t="s">
        <v>43</v>
      </c>
      <c r="B89" s="11" t="s">
        <v>87</v>
      </c>
      <c r="C89" s="11" t="s">
        <v>532</v>
      </c>
      <c r="D89" s="11"/>
      <c r="E89" s="4" t="s">
        <v>34</v>
      </c>
      <c r="F89" s="4" t="s">
        <v>34</v>
      </c>
      <c r="G89" s="11"/>
    </row>
    <row r="90" spans="1:7" ht="39" thickBot="1">
      <c r="A90" s="17" t="s">
        <v>44</v>
      </c>
      <c r="B90" s="11" t="s">
        <v>281</v>
      </c>
      <c r="C90" s="11" t="s">
        <v>533</v>
      </c>
      <c r="D90" s="11"/>
      <c r="E90" s="4" t="s">
        <v>34</v>
      </c>
      <c r="F90" s="4" t="s">
        <v>34</v>
      </c>
      <c r="G90" s="11"/>
    </row>
    <row r="91" spans="1:7" ht="39" thickBot="1">
      <c r="A91" s="18" t="s">
        <v>65</v>
      </c>
      <c r="B91" s="11" t="s">
        <v>282</v>
      </c>
      <c r="C91" s="11" t="s">
        <v>534</v>
      </c>
      <c r="D91" s="11"/>
      <c r="E91" s="4" t="s">
        <v>30</v>
      </c>
      <c r="F91" s="4" t="s">
        <v>30</v>
      </c>
      <c r="G91" s="11"/>
    </row>
    <row r="92" spans="1:7" ht="16.5" thickBot="1">
      <c r="A92" s="262" t="s">
        <v>502</v>
      </c>
      <c r="B92" s="263"/>
      <c r="C92" s="4" t="s">
        <v>39</v>
      </c>
      <c r="D92" s="4" t="s">
        <v>234</v>
      </c>
      <c r="E92" s="4" t="s">
        <v>40</v>
      </c>
      <c r="F92" s="4" t="s">
        <v>41</v>
      </c>
      <c r="G92" s="4" t="s">
        <v>235</v>
      </c>
    </row>
    <row r="93" spans="1:7" ht="39" thickBot="1">
      <c r="A93" s="16" t="s">
        <v>43</v>
      </c>
      <c r="B93" s="11" t="s">
        <v>499</v>
      </c>
      <c r="C93" s="11" t="s">
        <v>500</v>
      </c>
      <c r="D93" s="11" t="s">
        <v>1094</v>
      </c>
      <c r="E93" s="4" t="s">
        <v>34</v>
      </c>
      <c r="F93" s="161" t="s">
        <v>32</v>
      </c>
      <c r="G93" s="162" t="s">
        <v>1081</v>
      </c>
    </row>
    <row r="94" spans="1:7" ht="90" thickBot="1">
      <c r="A94" s="16" t="s">
        <v>43</v>
      </c>
      <c r="B94" s="11" t="s">
        <v>501</v>
      </c>
      <c r="C94" s="11" t="s">
        <v>741</v>
      </c>
      <c r="D94" s="11"/>
      <c r="E94" s="4" t="s">
        <v>34</v>
      </c>
      <c r="F94" s="161" t="s">
        <v>34</v>
      </c>
      <c r="G94" s="11" t="s">
        <v>1079</v>
      </c>
    </row>
    <row r="95" spans="1:7" ht="77.25" thickBot="1">
      <c r="A95" s="16" t="s">
        <v>43</v>
      </c>
      <c r="B95" s="11" t="s">
        <v>80</v>
      </c>
      <c r="C95" s="11" t="s">
        <v>531</v>
      </c>
      <c r="D95" s="11"/>
      <c r="E95" s="4" t="s">
        <v>34</v>
      </c>
      <c r="F95" s="161" t="s">
        <v>34</v>
      </c>
      <c r="G95" s="11"/>
    </row>
    <row r="96" spans="1:7" ht="51.75" thickBot="1">
      <c r="A96" s="16" t="s">
        <v>43</v>
      </c>
      <c r="B96" s="11" t="s">
        <v>81</v>
      </c>
      <c r="C96" s="11" t="s">
        <v>359</v>
      </c>
      <c r="D96" s="11"/>
      <c r="E96" s="4" t="s">
        <v>34</v>
      </c>
      <c r="F96" s="161" t="s">
        <v>34</v>
      </c>
      <c r="G96" s="11"/>
    </row>
    <row r="97" spans="1:7" ht="16.5" thickBot="1">
      <c r="A97" s="262" t="s">
        <v>293</v>
      </c>
      <c r="B97" s="263"/>
      <c r="C97" s="4" t="s">
        <v>39</v>
      </c>
      <c r="D97" s="4" t="s">
        <v>234</v>
      </c>
      <c r="E97" s="4" t="s">
        <v>40</v>
      </c>
      <c r="F97" s="4" t="s">
        <v>41</v>
      </c>
      <c r="G97" s="4" t="s">
        <v>235</v>
      </c>
    </row>
    <row r="98" spans="1:7" ht="128.25" thickBot="1">
      <c r="A98" s="15" t="s">
        <v>42</v>
      </c>
      <c r="B98" s="11" t="s">
        <v>92</v>
      </c>
      <c r="C98" s="11" t="s">
        <v>352</v>
      </c>
      <c r="D98" s="11" t="s">
        <v>1095</v>
      </c>
      <c r="E98" s="4" t="s">
        <v>34</v>
      </c>
      <c r="F98" s="161" t="s">
        <v>32</v>
      </c>
      <c r="G98" s="162" t="s">
        <v>1082</v>
      </c>
    </row>
    <row r="99" spans="1:7" ht="64.5" thickBot="1">
      <c r="A99" s="16" t="s">
        <v>43</v>
      </c>
      <c r="B99" s="11" t="s">
        <v>215</v>
      </c>
      <c r="C99" s="11" t="s">
        <v>350</v>
      </c>
      <c r="D99" s="11" t="s">
        <v>1096</v>
      </c>
      <c r="E99" s="4" t="s">
        <v>34</v>
      </c>
      <c r="F99" s="161" t="s">
        <v>34</v>
      </c>
      <c r="G99" s="162" t="s">
        <v>1082</v>
      </c>
    </row>
    <row r="100" spans="1:7" ht="26.25" thickBot="1">
      <c r="A100" s="17" t="s">
        <v>44</v>
      </c>
      <c r="B100" s="11" t="s">
        <v>288</v>
      </c>
      <c r="C100" s="11" t="s">
        <v>294</v>
      </c>
      <c r="D100" s="11"/>
      <c r="E100" s="4" t="s">
        <v>30</v>
      </c>
      <c r="F100" s="161" t="s">
        <v>30</v>
      </c>
      <c r="G100" s="11" t="s">
        <v>1079</v>
      </c>
    </row>
    <row r="101" spans="1:7" ht="26.25" thickBot="1">
      <c r="A101" s="18" t="s">
        <v>65</v>
      </c>
      <c r="B101" s="11" t="s">
        <v>94</v>
      </c>
      <c r="C101" s="11" t="s">
        <v>295</v>
      </c>
      <c r="D101" s="11"/>
      <c r="E101" s="4" t="s">
        <v>30</v>
      </c>
      <c r="F101" s="161" t="s">
        <v>30</v>
      </c>
      <c r="G101" s="11"/>
    </row>
    <row r="102" spans="1:7" ht="26.25" thickBot="1">
      <c r="A102" s="17" t="s">
        <v>232</v>
      </c>
      <c r="B102" s="11" t="s">
        <v>289</v>
      </c>
      <c r="C102" s="11" t="s">
        <v>296</v>
      </c>
      <c r="D102" s="11"/>
      <c r="E102" s="4" t="s">
        <v>30</v>
      </c>
      <c r="F102" s="161" t="s">
        <v>30</v>
      </c>
      <c r="G102" s="11"/>
    </row>
    <row r="103" spans="1:7" ht="16.5" thickBot="1">
      <c r="A103" s="262" t="s">
        <v>105</v>
      </c>
      <c r="B103" s="263"/>
      <c r="C103" s="4" t="s">
        <v>221</v>
      </c>
      <c r="D103" s="4" t="s">
        <v>234</v>
      </c>
      <c r="E103" s="4" t="s">
        <v>40</v>
      </c>
      <c r="F103" s="4" t="s">
        <v>41</v>
      </c>
      <c r="G103" s="4" t="s">
        <v>235</v>
      </c>
    </row>
    <row r="104" spans="1:7" ht="16.5" thickBot="1">
      <c r="A104" s="15" t="s">
        <v>42</v>
      </c>
      <c r="B104" s="11" t="s">
        <v>106</v>
      </c>
      <c r="C104" s="11" t="s">
        <v>348</v>
      </c>
      <c r="D104" s="11"/>
      <c r="E104" s="4" t="s">
        <v>37</v>
      </c>
      <c r="F104" s="161" t="s">
        <v>37</v>
      </c>
      <c r="G104" s="11"/>
    </row>
    <row r="105" spans="1:7" ht="16.5" thickBot="1">
      <c r="A105" s="16" t="s">
        <v>43</v>
      </c>
      <c r="B105" s="11" t="s">
        <v>108</v>
      </c>
      <c r="C105" s="11" t="s">
        <v>345</v>
      </c>
      <c r="D105" s="11"/>
      <c r="E105" s="4" t="s">
        <v>37</v>
      </c>
      <c r="F105" s="161" t="s">
        <v>37</v>
      </c>
      <c r="G105" s="11"/>
    </row>
    <row r="106" spans="1:7" ht="26.25" thickBot="1">
      <c r="A106" s="16" t="s">
        <v>43</v>
      </c>
      <c r="B106" s="11" t="s">
        <v>107</v>
      </c>
      <c r="C106" s="11" t="s">
        <v>347</v>
      </c>
      <c r="D106" s="11"/>
      <c r="E106" s="4" t="s">
        <v>37</v>
      </c>
      <c r="F106" s="161" t="s">
        <v>37</v>
      </c>
      <c r="G106" s="11"/>
    </row>
    <row r="107" spans="1:7" ht="26.25" thickBot="1">
      <c r="A107" s="16" t="s">
        <v>43</v>
      </c>
      <c r="B107" s="11" t="s">
        <v>109</v>
      </c>
      <c r="C107" s="11" t="s">
        <v>344</v>
      </c>
      <c r="D107" s="11"/>
      <c r="E107" s="4" t="s">
        <v>37</v>
      </c>
      <c r="F107" s="161" t="s">
        <v>37</v>
      </c>
      <c r="G107" s="11"/>
    </row>
    <row r="108" spans="1:7" ht="16.5" thickBot="1">
      <c r="A108" s="17" t="s">
        <v>44</v>
      </c>
      <c r="B108" s="11" t="s">
        <v>110</v>
      </c>
      <c r="C108" s="11" t="s">
        <v>343</v>
      </c>
      <c r="D108" s="11"/>
      <c r="E108" s="4" t="s">
        <v>37</v>
      </c>
      <c r="F108" s="161" t="s">
        <v>37</v>
      </c>
      <c r="G108" s="11"/>
    </row>
    <row r="109" spans="1:7" ht="26.25" thickBot="1">
      <c r="A109" s="17" t="s">
        <v>44</v>
      </c>
      <c r="B109" s="11" t="s">
        <v>111</v>
      </c>
      <c r="C109" s="11" t="s">
        <v>342</v>
      </c>
      <c r="D109" s="11"/>
      <c r="E109" s="4" t="s">
        <v>37</v>
      </c>
      <c r="F109" s="161" t="s">
        <v>37</v>
      </c>
      <c r="G109" s="11"/>
    </row>
    <row r="110" spans="1:7" ht="26.25" thickBot="1">
      <c r="A110" s="18" t="s">
        <v>65</v>
      </c>
      <c r="B110" s="11" t="s">
        <v>112</v>
      </c>
      <c r="C110" s="11" t="s">
        <v>346</v>
      </c>
      <c r="D110" s="11"/>
      <c r="E110" s="4" t="s">
        <v>37</v>
      </c>
      <c r="F110" s="161" t="s">
        <v>37</v>
      </c>
      <c r="G110" s="11"/>
    </row>
    <row r="111" spans="1:7" ht="16.5" thickBot="1">
      <c r="A111" s="17" t="s">
        <v>232</v>
      </c>
      <c r="B111" s="11" t="s">
        <v>113</v>
      </c>
      <c r="C111" s="11" t="s">
        <v>341</v>
      </c>
      <c r="D111" s="11"/>
      <c r="E111" s="4" t="s">
        <v>37</v>
      </c>
      <c r="F111" s="161" t="s">
        <v>37</v>
      </c>
      <c r="G111" s="11"/>
    </row>
  </sheetData>
  <mergeCells count="14">
    <mergeCell ref="A7:B7"/>
    <mergeCell ref="A67:B67"/>
    <mergeCell ref="C2:D6"/>
    <mergeCell ref="A40:B40"/>
    <mergeCell ref="A52:B52"/>
    <mergeCell ref="A44:B44"/>
    <mergeCell ref="A92:B92"/>
    <mergeCell ref="A13:B13"/>
    <mergeCell ref="A103:B103"/>
    <mergeCell ref="A59:B59"/>
    <mergeCell ref="A81:B81"/>
    <mergeCell ref="A86:B86"/>
    <mergeCell ref="A23:B23"/>
    <mergeCell ref="A97:B97"/>
  </mergeCells>
  <conditionalFormatting sqref="A65 A67:A69 A23 A37:A42 A49:A50 A53 A45:A47 A59:A63 A71:A73 A25:A35 A76:A89 A103:A236 A15">
    <cfRule type="beginsWith" dxfId="3625" priority="1139" stopIfTrue="1" operator="beginsWith" text="Exceptional">
      <formula>LEFT(A15,LEN("Exceptional"))="Exceptional"</formula>
    </cfRule>
    <cfRule type="beginsWith" dxfId="3624" priority="1140" stopIfTrue="1" operator="beginsWith" text="Professional">
      <formula>LEFT(A15,LEN("Professional"))="Professional"</formula>
    </cfRule>
    <cfRule type="beginsWith" dxfId="3623" priority="1141" stopIfTrue="1" operator="beginsWith" text="Advanced">
      <formula>LEFT(A15,LEN("Advanced"))="Advanced"</formula>
    </cfRule>
    <cfRule type="beginsWith" dxfId="3622" priority="1142" stopIfTrue="1" operator="beginsWith" text="Intermediate">
      <formula>LEFT(A15,LEN("Intermediate"))="Intermediate"</formula>
    </cfRule>
    <cfRule type="beginsWith" dxfId="3621" priority="1143" stopIfTrue="1" operator="beginsWith" text="Basic">
      <formula>LEFT(A15,LEN("Basic"))="Basic"</formula>
    </cfRule>
    <cfRule type="beginsWith" dxfId="3620" priority="1144" stopIfTrue="1" operator="beginsWith" text="Required">
      <formula>LEFT(A15,LEN("Required"))="Required"</formula>
    </cfRule>
    <cfRule type="notContainsBlanks" dxfId="3619" priority="1145" stopIfTrue="1">
      <formula>LEN(TRIM(A15))&gt;0</formula>
    </cfRule>
  </conditionalFormatting>
  <conditionalFormatting sqref="E7 E67 E59 E86 E41:F42 E103 E68:F69 E98:F98 E82:F85 E65:F66 E37:F39 E40 E53:F53 E57:F58 E45:F51 E60:F63 E71:F74 E25:F35 E76:F80 E21:F21 E93:F96 E81 E87:F89 E104:F236 E15:F19">
    <cfRule type="beginsWith" dxfId="3618" priority="1131" stopIfTrue="1" operator="beginsWith" text="Not Applicable">
      <formula>LEFT(E7,LEN("Not Applicable"))="Not Applicable"</formula>
    </cfRule>
    <cfRule type="beginsWith" dxfId="3617" priority="1132" stopIfTrue="1" operator="beginsWith" text="Waived">
      <formula>LEFT(E7,LEN("Waived"))="Waived"</formula>
    </cfRule>
    <cfRule type="beginsWith" dxfId="3616" priority="1134" stopIfTrue="1" operator="beginsWith" text="Pre-Passed">
      <formula>LEFT(E7,LEN("Pre-Passed"))="Pre-Passed"</formula>
    </cfRule>
    <cfRule type="beginsWith" dxfId="3615" priority="1135" stopIfTrue="1" operator="beginsWith" text="Completed">
      <formula>LEFT(E7,LEN("Completed"))="Completed"</formula>
    </cfRule>
    <cfRule type="beginsWith" dxfId="3614" priority="1136" stopIfTrue="1" operator="beginsWith" text="Partial">
      <formula>LEFT(E7,LEN("Partial"))="Partial"</formula>
    </cfRule>
    <cfRule type="beginsWith" dxfId="3613" priority="1137" stopIfTrue="1" operator="beginsWith" text="Missing">
      <formula>LEFT(E7,LEN("Missing"))="Missing"</formula>
    </cfRule>
    <cfRule type="beginsWith" dxfId="3612" priority="1138" stopIfTrue="1" operator="beginsWith" text="Untested">
      <formula>LEFT(E7,LEN("Untested"))="Untested"</formula>
    </cfRule>
    <cfRule type="notContainsBlanks" dxfId="3611" priority="1146" stopIfTrue="1">
      <formula>LEN(TRIM(E7))&gt;0</formula>
    </cfRule>
  </conditionalFormatting>
  <conditionalFormatting sqref="F7">
    <cfRule type="beginsWith" dxfId="3610" priority="826" stopIfTrue="1" operator="beginsWith" text="Not Applicable">
      <formula>LEFT(F7,LEN("Not Applicable"))="Not Applicable"</formula>
    </cfRule>
    <cfRule type="beginsWith" dxfId="3609" priority="827" stopIfTrue="1" operator="beginsWith" text="Waived">
      <formula>LEFT(F7,LEN("Waived"))="Waived"</formula>
    </cfRule>
    <cfRule type="beginsWith" dxfId="3608" priority="828" stopIfTrue="1" operator="beginsWith" text="Pre-Passed">
      <formula>LEFT(F7,LEN("Pre-Passed"))="Pre-Passed"</formula>
    </cfRule>
    <cfRule type="beginsWith" dxfId="3607" priority="829" stopIfTrue="1" operator="beginsWith" text="Completed">
      <formula>LEFT(F7,LEN("Completed"))="Completed"</formula>
    </cfRule>
    <cfRule type="beginsWith" dxfId="3606" priority="830" stopIfTrue="1" operator="beginsWith" text="Partial">
      <formula>LEFT(F7,LEN("Partial"))="Partial"</formula>
    </cfRule>
    <cfRule type="beginsWith" dxfId="3605" priority="831" stopIfTrue="1" operator="beginsWith" text="Missing">
      <formula>LEFT(F7,LEN("Missing"))="Missing"</formula>
    </cfRule>
    <cfRule type="beginsWith" dxfId="3604" priority="832" stopIfTrue="1" operator="beginsWith" text="Untested">
      <formula>LEFT(F7,LEN("Untested"))="Untested"</formula>
    </cfRule>
    <cfRule type="notContainsBlanks" dxfId="3603" priority="833" stopIfTrue="1">
      <formula>LEN(TRIM(F7))&gt;0</formula>
    </cfRule>
  </conditionalFormatting>
  <conditionalFormatting sqref="F67">
    <cfRule type="beginsWith" dxfId="3602" priority="802" stopIfTrue="1" operator="beginsWith" text="Not Applicable">
      <formula>LEFT(F67,LEN("Not Applicable"))="Not Applicable"</formula>
    </cfRule>
    <cfRule type="beginsWith" dxfId="3601" priority="803" stopIfTrue="1" operator="beginsWith" text="Waived">
      <formula>LEFT(F67,LEN("Waived"))="Waived"</formula>
    </cfRule>
    <cfRule type="beginsWith" dxfId="3600" priority="804" stopIfTrue="1" operator="beginsWith" text="Pre-Passed">
      <formula>LEFT(F67,LEN("Pre-Passed"))="Pre-Passed"</formula>
    </cfRule>
    <cfRule type="beginsWith" dxfId="3599" priority="805" stopIfTrue="1" operator="beginsWith" text="Completed">
      <formula>LEFT(F67,LEN("Completed"))="Completed"</formula>
    </cfRule>
    <cfRule type="beginsWith" dxfId="3598" priority="806" stopIfTrue="1" operator="beginsWith" text="Partial">
      <formula>LEFT(F67,LEN("Partial"))="Partial"</formula>
    </cfRule>
    <cfRule type="beginsWith" dxfId="3597" priority="807" stopIfTrue="1" operator="beginsWith" text="Missing">
      <formula>LEFT(F67,LEN("Missing"))="Missing"</formula>
    </cfRule>
    <cfRule type="beginsWith" dxfId="3596" priority="808" stopIfTrue="1" operator="beginsWith" text="Untested">
      <formula>LEFT(F67,LEN("Untested"))="Untested"</formula>
    </cfRule>
    <cfRule type="notContainsBlanks" dxfId="3595" priority="809" stopIfTrue="1">
      <formula>LEN(TRIM(F67))&gt;0</formula>
    </cfRule>
  </conditionalFormatting>
  <conditionalFormatting sqref="F59">
    <cfRule type="beginsWith" dxfId="3594" priority="794" stopIfTrue="1" operator="beginsWith" text="Not Applicable">
      <formula>LEFT(F59,LEN("Not Applicable"))="Not Applicable"</formula>
    </cfRule>
    <cfRule type="beginsWith" dxfId="3593" priority="795" stopIfTrue="1" operator="beginsWith" text="Waived">
      <formula>LEFT(F59,LEN("Waived"))="Waived"</formula>
    </cfRule>
    <cfRule type="beginsWith" dxfId="3592" priority="796" stopIfTrue="1" operator="beginsWith" text="Pre-Passed">
      <formula>LEFT(F59,LEN("Pre-Passed"))="Pre-Passed"</formula>
    </cfRule>
    <cfRule type="beginsWith" dxfId="3591" priority="797" stopIfTrue="1" operator="beginsWith" text="Completed">
      <formula>LEFT(F59,LEN("Completed"))="Completed"</formula>
    </cfRule>
    <cfRule type="beginsWith" dxfId="3590" priority="798" stopIfTrue="1" operator="beginsWith" text="Partial">
      <formula>LEFT(F59,LEN("Partial"))="Partial"</formula>
    </cfRule>
    <cfRule type="beginsWith" dxfId="3589" priority="799" stopIfTrue="1" operator="beginsWith" text="Missing">
      <formula>LEFT(F59,LEN("Missing"))="Missing"</formula>
    </cfRule>
    <cfRule type="beginsWith" dxfId="3588" priority="800" stopIfTrue="1" operator="beginsWith" text="Untested">
      <formula>LEFT(F59,LEN("Untested"))="Untested"</formula>
    </cfRule>
    <cfRule type="notContainsBlanks" dxfId="3587" priority="801" stopIfTrue="1">
      <formula>LEN(TRIM(F59))&gt;0</formula>
    </cfRule>
  </conditionalFormatting>
  <conditionalFormatting sqref="F81">
    <cfRule type="beginsWith" dxfId="3586" priority="786" stopIfTrue="1" operator="beginsWith" text="Not Applicable">
      <formula>LEFT(F81,LEN("Not Applicable"))="Not Applicable"</formula>
    </cfRule>
    <cfRule type="beginsWith" dxfId="3585" priority="787" stopIfTrue="1" operator="beginsWith" text="Waived">
      <formula>LEFT(F81,LEN("Waived"))="Waived"</formula>
    </cfRule>
    <cfRule type="beginsWith" dxfId="3584" priority="788" stopIfTrue="1" operator="beginsWith" text="Pre-Passed">
      <formula>LEFT(F81,LEN("Pre-Passed"))="Pre-Passed"</formula>
    </cfRule>
    <cfRule type="beginsWith" dxfId="3583" priority="789" stopIfTrue="1" operator="beginsWith" text="Completed">
      <formula>LEFT(F81,LEN("Completed"))="Completed"</formula>
    </cfRule>
    <cfRule type="beginsWith" dxfId="3582" priority="790" stopIfTrue="1" operator="beginsWith" text="Partial">
      <formula>LEFT(F81,LEN("Partial"))="Partial"</formula>
    </cfRule>
    <cfRule type="beginsWith" dxfId="3581" priority="791" stopIfTrue="1" operator="beginsWith" text="Missing">
      <formula>LEFT(F81,LEN("Missing"))="Missing"</formula>
    </cfRule>
    <cfRule type="beginsWith" dxfId="3580" priority="792" stopIfTrue="1" operator="beginsWith" text="Untested">
      <formula>LEFT(F81,LEN("Untested"))="Untested"</formula>
    </cfRule>
    <cfRule type="notContainsBlanks" dxfId="3579" priority="793" stopIfTrue="1">
      <formula>LEN(TRIM(F81))&gt;0</formula>
    </cfRule>
  </conditionalFormatting>
  <conditionalFormatting sqref="F86">
    <cfRule type="beginsWith" dxfId="3578" priority="770" stopIfTrue="1" operator="beginsWith" text="Not Applicable">
      <formula>LEFT(F86,LEN("Not Applicable"))="Not Applicable"</formula>
    </cfRule>
    <cfRule type="beginsWith" dxfId="3577" priority="771" stopIfTrue="1" operator="beginsWith" text="Waived">
      <formula>LEFT(F86,LEN("Waived"))="Waived"</formula>
    </cfRule>
    <cfRule type="beginsWith" dxfId="3576" priority="772" stopIfTrue="1" operator="beginsWith" text="Pre-Passed">
      <formula>LEFT(F86,LEN("Pre-Passed"))="Pre-Passed"</formula>
    </cfRule>
    <cfRule type="beginsWith" dxfId="3575" priority="773" stopIfTrue="1" operator="beginsWith" text="Completed">
      <formula>LEFT(F86,LEN("Completed"))="Completed"</formula>
    </cfRule>
    <cfRule type="beginsWith" dxfId="3574" priority="774" stopIfTrue="1" operator="beginsWith" text="Partial">
      <formula>LEFT(F86,LEN("Partial"))="Partial"</formula>
    </cfRule>
    <cfRule type="beginsWith" dxfId="3573" priority="775" stopIfTrue="1" operator="beginsWith" text="Missing">
      <formula>LEFT(F86,LEN("Missing"))="Missing"</formula>
    </cfRule>
    <cfRule type="beginsWith" dxfId="3572" priority="776" stopIfTrue="1" operator="beginsWith" text="Untested">
      <formula>LEFT(F86,LEN("Untested"))="Untested"</formula>
    </cfRule>
    <cfRule type="notContainsBlanks" dxfId="3571" priority="777" stopIfTrue="1">
      <formula>LEN(TRIM(F86))&gt;0</formula>
    </cfRule>
  </conditionalFormatting>
  <conditionalFormatting sqref="F40">
    <cfRule type="beginsWith" dxfId="3570" priority="754" stopIfTrue="1" operator="beginsWith" text="Not Applicable">
      <formula>LEFT(F40,LEN("Not Applicable"))="Not Applicable"</formula>
    </cfRule>
    <cfRule type="beginsWith" dxfId="3569" priority="755" stopIfTrue="1" operator="beginsWith" text="Waived">
      <formula>LEFT(F40,LEN("Waived"))="Waived"</formula>
    </cfRule>
    <cfRule type="beginsWith" dxfId="3568" priority="756" stopIfTrue="1" operator="beginsWith" text="Pre-Passed">
      <formula>LEFT(F40,LEN("Pre-Passed"))="Pre-Passed"</formula>
    </cfRule>
    <cfRule type="beginsWith" dxfId="3567" priority="757" stopIfTrue="1" operator="beginsWith" text="Completed">
      <formula>LEFT(F40,LEN("Completed"))="Completed"</formula>
    </cfRule>
    <cfRule type="beginsWith" dxfId="3566" priority="758" stopIfTrue="1" operator="beginsWith" text="Partial">
      <formula>LEFT(F40,LEN("Partial"))="Partial"</formula>
    </cfRule>
    <cfRule type="beginsWith" dxfId="3565" priority="759" stopIfTrue="1" operator="beginsWith" text="Missing">
      <formula>LEFT(F40,LEN("Missing"))="Missing"</formula>
    </cfRule>
    <cfRule type="beginsWith" dxfId="3564" priority="760" stopIfTrue="1" operator="beginsWith" text="Untested">
      <formula>LEFT(F40,LEN("Untested"))="Untested"</formula>
    </cfRule>
    <cfRule type="notContainsBlanks" dxfId="3563" priority="761" stopIfTrue="1">
      <formula>LEN(TRIM(F40))&gt;0</formula>
    </cfRule>
  </conditionalFormatting>
  <conditionalFormatting sqref="F103">
    <cfRule type="beginsWith" dxfId="3562" priority="738" stopIfTrue="1" operator="beginsWith" text="Not Applicable">
      <formula>LEFT(F103,LEN("Not Applicable"))="Not Applicable"</formula>
    </cfRule>
    <cfRule type="beginsWith" dxfId="3561" priority="739" stopIfTrue="1" operator="beginsWith" text="Waived">
      <formula>LEFT(F103,LEN("Waived"))="Waived"</formula>
    </cfRule>
    <cfRule type="beginsWith" dxfId="3560" priority="740" stopIfTrue="1" operator="beginsWith" text="Pre-Passed">
      <formula>LEFT(F103,LEN("Pre-Passed"))="Pre-Passed"</formula>
    </cfRule>
    <cfRule type="beginsWith" dxfId="3559" priority="741" stopIfTrue="1" operator="beginsWith" text="Completed">
      <formula>LEFT(F103,LEN("Completed"))="Completed"</formula>
    </cfRule>
    <cfRule type="beginsWith" dxfId="3558" priority="742" stopIfTrue="1" operator="beginsWith" text="Partial">
      <formula>LEFT(F103,LEN("Partial"))="Partial"</formula>
    </cfRule>
    <cfRule type="beginsWith" dxfId="3557" priority="743" stopIfTrue="1" operator="beginsWith" text="Missing">
      <formula>LEFT(F103,LEN("Missing"))="Missing"</formula>
    </cfRule>
    <cfRule type="beginsWith" dxfId="3556" priority="744" stopIfTrue="1" operator="beginsWith" text="Untested">
      <formula>LEFT(F103,LEN("Untested"))="Untested"</formula>
    </cfRule>
    <cfRule type="notContainsBlanks" dxfId="3555" priority="745" stopIfTrue="1">
      <formula>LEN(TRIM(F103))&gt;0</formula>
    </cfRule>
  </conditionalFormatting>
  <conditionalFormatting sqref="A7">
    <cfRule type="beginsWith" dxfId="3554" priority="667" stopIfTrue="1" operator="beginsWith" text="Exceptional">
      <formula>LEFT(A7,LEN("Exceptional"))="Exceptional"</formula>
    </cfRule>
    <cfRule type="beginsWith" dxfId="3553" priority="668" stopIfTrue="1" operator="beginsWith" text="Professional">
      <formula>LEFT(A7,LEN("Professional"))="Professional"</formula>
    </cfRule>
    <cfRule type="beginsWith" dxfId="3552" priority="669" stopIfTrue="1" operator="beginsWith" text="Advanced">
      <formula>LEFT(A7,LEN("Advanced"))="Advanced"</formula>
    </cfRule>
    <cfRule type="beginsWith" dxfId="3551" priority="670" stopIfTrue="1" operator="beginsWith" text="Intermediate">
      <formula>LEFT(A7,LEN("Intermediate"))="Intermediate"</formula>
    </cfRule>
    <cfRule type="beginsWith" dxfId="3550" priority="671" stopIfTrue="1" operator="beginsWith" text="Basic">
      <formula>LEFT(A7,LEN("Basic"))="Basic"</formula>
    </cfRule>
    <cfRule type="beginsWith" dxfId="3549" priority="672" stopIfTrue="1" operator="beginsWith" text="Required">
      <formula>LEFT(A7,LEN("Required"))="Required"</formula>
    </cfRule>
    <cfRule type="notContainsBlanks" dxfId="3548" priority="673" stopIfTrue="1">
      <formula>LEN(TRIM(A7))&gt;0</formula>
    </cfRule>
  </conditionalFormatting>
  <conditionalFormatting sqref="A36">
    <cfRule type="beginsWith" dxfId="3547" priority="644" stopIfTrue="1" operator="beginsWith" text="Exceptional">
      <formula>LEFT(A36,LEN("Exceptional"))="Exceptional"</formula>
    </cfRule>
    <cfRule type="beginsWith" dxfId="3546" priority="645" stopIfTrue="1" operator="beginsWith" text="Professional">
      <formula>LEFT(A36,LEN("Professional"))="Professional"</formula>
    </cfRule>
    <cfRule type="beginsWith" dxfId="3545" priority="646" stopIfTrue="1" operator="beginsWith" text="Advanced">
      <formula>LEFT(A36,LEN("Advanced"))="Advanced"</formula>
    </cfRule>
    <cfRule type="beginsWith" dxfId="3544" priority="647" stopIfTrue="1" operator="beginsWith" text="Intermediate">
      <formula>LEFT(A36,LEN("Intermediate"))="Intermediate"</formula>
    </cfRule>
    <cfRule type="beginsWith" dxfId="3543" priority="648" stopIfTrue="1" operator="beginsWith" text="Basic">
      <formula>LEFT(A36,LEN("Basic"))="Basic"</formula>
    </cfRule>
    <cfRule type="beginsWith" dxfId="3542" priority="649" stopIfTrue="1" operator="beginsWith" text="Required">
      <formula>LEFT(A36,LEN("Required"))="Required"</formula>
    </cfRule>
    <cfRule type="notContainsBlanks" dxfId="3541" priority="650" stopIfTrue="1">
      <formula>LEN(TRIM(A36))&gt;0</formula>
    </cfRule>
  </conditionalFormatting>
  <conditionalFormatting sqref="E36:F36">
    <cfRule type="beginsWith" dxfId="3540" priority="637" stopIfTrue="1" operator="beginsWith" text="Not Applicable">
      <formula>LEFT(E36,LEN("Not Applicable"))="Not Applicable"</formula>
    </cfRule>
    <cfRule type="beginsWith" dxfId="3539" priority="638" stopIfTrue="1" operator="beginsWith" text="Waived">
      <formula>LEFT(E36,LEN("Waived"))="Waived"</formula>
    </cfRule>
    <cfRule type="beginsWith" dxfId="3538" priority="639" stopIfTrue="1" operator="beginsWith" text="Pre-Passed">
      <formula>LEFT(E36,LEN("Pre-Passed"))="Pre-Passed"</formula>
    </cfRule>
    <cfRule type="beginsWith" dxfId="3537" priority="640" stopIfTrue="1" operator="beginsWith" text="Completed">
      <formula>LEFT(E36,LEN("Completed"))="Completed"</formula>
    </cfRule>
    <cfRule type="beginsWith" dxfId="3536" priority="641" stopIfTrue="1" operator="beginsWith" text="Partial">
      <formula>LEFT(E36,LEN("Partial"))="Partial"</formula>
    </cfRule>
    <cfRule type="beginsWith" dxfId="3535" priority="642" stopIfTrue="1" operator="beginsWith" text="Missing">
      <formula>LEFT(E36,LEN("Missing"))="Missing"</formula>
    </cfRule>
    <cfRule type="beginsWith" dxfId="3534" priority="643" stopIfTrue="1" operator="beginsWith" text="Untested">
      <formula>LEFT(E36,LEN("Untested"))="Untested"</formula>
    </cfRule>
    <cfRule type="notContainsBlanks" dxfId="3533" priority="651" stopIfTrue="1">
      <formula>LEN(TRIM(E36))&gt;0</formula>
    </cfRule>
  </conditionalFormatting>
  <conditionalFormatting sqref="A75">
    <cfRule type="beginsWith" dxfId="3532" priority="614" stopIfTrue="1" operator="beginsWith" text="Exceptional">
      <formula>LEFT(A75,LEN("Exceptional"))="Exceptional"</formula>
    </cfRule>
    <cfRule type="beginsWith" dxfId="3531" priority="615" stopIfTrue="1" operator="beginsWith" text="Professional">
      <formula>LEFT(A75,LEN("Professional"))="Professional"</formula>
    </cfRule>
    <cfRule type="beginsWith" dxfId="3530" priority="616" stopIfTrue="1" operator="beginsWith" text="Advanced">
      <formula>LEFT(A75,LEN("Advanced"))="Advanced"</formula>
    </cfRule>
    <cfRule type="beginsWith" dxfId="3529" priority="617" stopIfTrue="1" operator="beginsWith" text="Intermediate">
      <formula>LEFT(A75,LEN("Intermediate"))="Intermediate"</formula>
    </cfRule>
    <cfRule type="beginsWith" dxfId="3528" priority="618" stopIfTrue="1" operator="beginsWith" text="Basic">
      <formula>LEFT(A75,LEN("Basic"))="Basic"</formula>
    </cfRule>
    <cfRule type="beginsWith" dxfId="3527" priority="619" stopIfTrue="1" operator="beginsWith" text="Required">
      <formula>LEFT(A75,LEN("Required"))="Required"</formula>
    </cfRule>
    <cfRule type="notContainsBlanks" dxfId="3526" priority="620" stopIfTrue="1">
      <formula>LEN(TRIM(A75))&gt;0</formula>
    </cfRule>
  </conditionalFormatting>
  <conditionalFormatting sqref="E75:F75">
    <cfRule type="beginsWith" dxfId="3525" priority="607" stopIfTrue="1" operator="beginsWith" text="Not Applicable">
      <formula>LEFT(E75,LEN("Not Applicable"))="Not Applicable"</formula>
    </cfRule>
    <cfRule type="beginsWith" dxfId="3524" priority="608" stopIfTrue="1" operator="beginsWith" text="Waived">
      <formula>LEFT(E75,LEN("Waived"))="Waived"</formula>
    </cfRule>
    <cfRule type="beginsWith" dxfId="3523" priority="609" stopIfTrue="1" operator="beginsWith" text="Pre-Passed">
      <formula>LEFT(E75,LEN("Pre-Passed"))="Pre-Passed"</formula>
    </cfRule>
    <cfRule type="beginsWith" dxfId="3522" priority="610" stopIfTrue="1" operator="beginsWith" text="Completed">
      <formula>LEFT(E75,LEN("Completed"))="Completed"</formula>
    </cfRule>
    <cfRule type="beginsWith" dxfId="3521" priority="611" stopIfTrue="1" operator="beginsWith" text="Partial">
      <formula>LEFT(E75,LEN("Partial"))="Partial"</formula>
    </cfRule>
    <cfRule type="beginsWith" dxfId="3520" priority="612" stopIfTrue="1" operator="beginsWith" text="Missing">
      <formula>LEFT(E75,LEN("Missing"))="Missing"</formula>
    </cfRule>
    <cfRule type="beginsWith" dxfId="3519" priority="613" stopIfTrue="1" operator="beginsWith" text="Untested">
      <formula>LEFT(E75,LEN("Untested"))="Untested"</formula>
    </cfRule>
    <cfRule type="notContainsBlanks" dxfId="3518" priority="621" stopIfTrue="1">
      <formula>LEN(TRIM(E75))&gt;0</formula>
    </cfRule>
  </conditionalFormatting>
  <conditionalFormatting sqref="A52 A55">
    <cfRule type="beginsWith" dxfId="3517" priority="584" stopIfTrue="1" operator="beginsWith" text="Exceptional">
      <formula>LEFT(A52,LEN("Exceptional"))="Exceptional"</formula>
    </cfRule>
    <cfRule type="beginsWith" dxfId="3516" priority="585" stopIfTrue="1" operator="beginsWith" text="Professional">
      <formula>LEFT(A52,LEN("Professional"))="Professional"</formula>
    </cfRule>
    <cfRule type="beginsWith" dxfId="3515" priority="586" stopIfTrue="1" operator="beginsWith" text="Advanced">
      <formula>LEFT(A52,LEN("Advanced"))="Advanced"</formula>
    </cfRule>
    <cfRule type="beginsWith" dxfId="3514" priority="587" stopIfTrue="1" operator="beginsWith" text="Intermediate">
      <formula>LEFT(A52,LEN("Intermediate"))="Intermediate"</formula>
    </cfRule>
    <cfRule type="beginsWith" dxfId="3513" priority="588" stopIfTrue="1" operator="beginsWith" text="Basic">
      <formula>LEFT(A52,LEN("Basic"))="Basic"</formula>
    </cfRule>
    <cfRule type="beginsWith" dxfId="3512" priority="589" stopIfTrue="1" operator="beginsWith" text="Required">
      <formula>LEFT(A52,LEN("Required"))="Required"</formula>
    </cfRule>
    <cfRule type="notContainsBlanks" dxfId="3511" priority="590" stopIfTrue="1">
      <formula>LEN(TRIM(A52))&gt;0</formula>
    </cfRule>
  </conditionalFormatting>
  <conditionalFormatting sqref="E52 E55:F55">
    <cfRule type="beginsWith" dxfId="3510" priority="577" stopIfTrue="1" operator="beginsWith" text="Not Applicable">
      <formula>LEFT(E52,LEN("Not Applicable"))="Not Applicable"</formula>
    </cfRule>
    <cfRule type="beginsWith" dxfId="3509" priority="578" stopIfTrue="1" operator="beginsWith" text="Waived">
      <formula>LEFT(E52,LEN("Waived"))="Waived"</formula>
    </cfRule>
    <cfRule type="beginsWith" dxfId="3508" priority="579" stopIfTrue="1" operator="beginsWith" text="Pre-Passed">
      <formula>LEFT(E52,LEN("Pre-Passed"))="Pre-Passed"</formula>
    </cfRule>
    <cfRule type="beginsWith" dxfId="3507" priority="580" stopIfTrue="1" operator="beginsWith" text="Completed">
      <formula>LEFT(E52,LEN("Completed"))="Completed"</formula>
    </cfRule>
    <cfRule type="beginsWith" dxfId="3506" priority="581" stopIfTrue="1" operator="beginsWith" text="Partial">
      <formula>LEFT(E52,LEN("Partial"))="Partial"</formula>
    </cfRule>
    <cfRule type="beginsWith" dxfId="3505" priority="582" stopIfTrue="1" operator="beginsWith" text="Missing">
      <formula>LEFT(E52,LEN("Missing"))="Missing"</formula>
    </cfRule>
    <cfRule type="beginsWith" dxfId="3504" priority="583" stopIfTrue="1" operator="beginsWith" text="Untested">
      <formula>LEFT(E52,LEN("Untested"))="Untested"</formula>
    </cfRule>
    <cfRule type="notContainsBlanks" dxfId="3503" priority="591" stopIfTrue="1">
      <formula>LEN(TRIM(E52))&gt;0</formula>
    </cfRule>
  </conditionalFormatting>
  <conditionalFormatting sqref="F52">
    <cfRule type="beginsWith" dxfId="3502" priority="569" stopIfTrue="1" operator="beginsWith" text="Not Applicable">
      <formula>LEFT(F52,LEN("Not Applicable"))="Not Applicable"</formula>
    </cfRule>
    <cfRule type="beginsWith" dxfId="3501" priority="570" stopIfTrue="1" operator="beginsWith" text="Waived">
      <formula>LEFT(F52,LEN("Waived"))="Waived"</formula>
    </cfRule>
    <cfRule type="beginsWith" dxfId="3500" priority="571" stopIfTrue="1" operator="beginsWith" text="Pre-Passed">
      <formula>LEFT(F52,LEN("Pre-Passed"))="Pre-Passed"</formula>
    </cfRule>
    <cfRule type="beginsWith" dxfId="3499" priority="572" stopIfTrue="1" operator="beginsWith" text="Completed">
      <formula>LEFT(F52,LEN("Completed"))="Completed"</formula>
    </cfRule>
    <cfRule type="beginsWith" dxfId="3498" priority="573" stopIfTrue="1" operator="beginsWith" text="Partial">
      <formula>LEFT(F52,LEN("Partial"))="Partial"</formula>
    </cfRule>
    <cfRule type="beginsWith" dxfId="3497" priority="574" stopIfTrue="1" operator="beginsWith" text="Missing">
      <formula>LEFT(F52,LEN("Missing"))="Missing"</formula>
    </cfRule>
    <cfRule type="beginsWith" dxfId="3496" priority="575" stopIfTrue="1" operator="beginsWith" text="Untested">
      <formula>LEFT(F52,LEN("Untested"))="Untested"</formula>
    </cfRule>
    <cfRule type="notContainsBlanks" dxfId="3495" priority="576" stopIfTrue="1">
      <formula>LEN(TRIM(F52))&gt;0</formula>
    </cfRule>
  </conditionalFormatting>
  <conditionalFormatting sqref="A44">
    <cfRule type="beginsWith" dxfId="3494" priority="554" stopIfTrue="1" operator="beginsWith" text="Exceptional">
      <formula>LEFT(A44,LEN("Exceptional"))="Exceptional"</formula>
    </cfRule>
    <cfRule type="beginsWith" dxfId="3493" priority="555" stopIfTrue="1" operator="beginsWith" text="Professional">
      <formula>LEFT(A44,LEN("Professional"))="Professional"</formula>
    </cfRule>
    <cfRule type="beginsWith" dxfId="3492" priority="556" stopIfTrue="1" operator="beginsWith" text="Advanced">
      <formula>LEFT(A44,LEN("Advanced"))="Advanced"</formula>
    </cfRule>
    <cfRule type="beginsWith" dxfId="3491" priority="557" stopIfTrue="1" operator="beginsWith" text="Intermediate">
      <formula>LEFT(A44,LEN("Intermediate"))="Intermediate"</formula>
    </cfRule>
    <cfRule type="beginsWith" dxfId="3490" priority="558" stopIfTrue="1" operator="beginsWith" text="Basic">
      <formula>LEFT(A44,LEN("Basic"))="Basic"</formula>
    </cfRule>
    <cfRule type="beginsWith" dxfId="3489" priority="559" stopIfTrue="1" operator="beginsWith" text="Required">
      <formula>LEFT(A44,LEN("Required"))="Required"</formula>
    </cfRule>
    <cfRule type="notContainsBlanks" dxfId="3488" priority="560" stopIfTrue="1">
      <formula>LEN(TRIM(A44))&gt;0</formula>
    </cfRule>
  </conditionalFormatting>
  <conditionalFormatting sqref="E44">
    <cfRule type="beginsWith" dxfId="3487" priority="547" stopIfTrue="1" operator="beginsWith" text="Not Applicable">
      <formula>LEFT(E44,LEN("Not Applicable"))="Not Applicable"</formula>
    </cfRule>
    <cfRule type="beginsWith" dxfId="3486" priority="548" stopIfTrue="1" operator="beginsWith" text="Waived">
      <formula>LEFT(E44,LEN("Waived"))="Waived"</formula>
    </cfRule>
    <cfRule type="beginsWith" dxfId="3485" priority="549" stopIfTrue="1" operator="beginsWith" text="Pre-Passed">
      <formula>LEFT(E44,LEN("Pre-Passed"))="Pre-Passed"</formula>
    </cfRule>
    <cfRule type="beginsWith" dxfId="3484" priority="550" stopIfTrue="1" operator="beginsWith" text="Completed">
      <formula>LEFT(E44,LEN("Completed"))="Completed"</formula>
    </cfRule>
    <cfRule type="beginsWith" dxfId="3483" priority="551" stopIfTrue="1" operator="beginsWith" text="Partial">
      <formula>LEFT(E44,LEN("Partial"))="Partial"</formula>
    </cfRule>
    <cfRule type="beginsWith" dxfId="3482" priority="552" stopIfTrue="1" operator="beginsWith" text="Missing">
      <formula>LEFT(E44,LEN("Missing"))="Missing"</formula>
    </cfRule>
    <cfRule type="beginsWith" dxfId="3481" priority="553" stopIfTrue="1" operator="beginsWith" text="Untested">
      <formula>LEFT(E44,LEN("Untested"))="Untested"</formula>
    </cfRule>
    <cfRule type="notContainsBlanks" dxfId="3480" priority="561" stopIfTrue="1">
      <formula>LEN(TRIM(E44))&gt;0</formula>
    </cfRule>
  </conditionalFormatting>
  <conditionalFormatting sqref="F44">
    <cfRule type="beginsWith" dxfId="3479" priority="539" stopIfTrue="1" operator="beginsWith" text="Not Applicable">
      <formula>LEFT(F44,LEN("Not Applicable"))="Not Applicable"</formula>
    </cfRule>
    <cfRule type="beginsWith" dxfId="3478" priority="540" stopIfTrue="1" operator="beginsWith" text="Waived">
      <formula>LEFT(F44,LEN("Waived"))="Waived"</formula>
    </cfRule>
    <cfRule type="beginsWith" dxfId="3477" priority="541" stopIfTrue="1" operator="beginsWith" text="Pre-Passed">
      <formula>LEFT(F44,LEN("Pre-Passed"))="Pre-Passed"</formula>
    </cfRule>
    <cfRule type="beginsWith" dxfId="3476" priority="542" stopIfTrue="1" operator="beginsWith" text="Completed">
      <formula>LEFT(F44,LEN("Completed"))="Completed"</formula>
    </cfRule>
    <cfRule type="beginsWith" dxfId="3475" priority="543" stopIfTrue="1" operator="beginsWith" text="Partial">
      <formula>LEFT(F44,LEN("Partial"))="Partial"</formula>
    </cfRule>
    <cfRule type="beginsWith" dxfId="3474" priority="544" stopIfTrue="1" operator="beginsWith" text="Missing">
      <formula>LEFT(F44,LEN("Missing"))="Missing"</formula>
    </cfRule>
    <cfRule type="beginsWith" dxfId="3473" priority="545" stopIfTrue="1" operator="beginsWith" text="Untested">
      <formula>LEFT(F44,LEN("Untested"))="Untested"</formula>
    </cfRule>
    <cfRule type="notContainsBlanks" dxfId="3472" priority="546" stopIfTrue="1">
      <formula>LEN(TRIM(F44))&gt;0</formula>
    </cfRule>
  </conditionalFormatting>
  <conditionalFormatting sqref="A57">
    <cfRule type="beginsWith" dxfId="3471" priority="525" stopIfTrue="1" operator="beginsWith" text="Exceptional">
      <formula>LEFT(A57,LEN("Exceptional"))="Exceptional"</formula>
    </cfRule>
    <cfRule type="beginsWith" dxfId="3470" priority="526" stopIfTrue="1" operator="beginsWith" text="Professional">
      <formula>LEFT(A57,LEN("Professional"))="Professional"</formula>
    </cfRule>
    <cfRule type="beginsWith" dxfId="3469" priority="527" stopIfTrue="1" operator="beginsWith" text="Advanced">
      <formula>LEFT(A57,LEN("Advanced"))="Advanced"</formula>
    </cfRule>
    <cfRule type="beginsWith" dxfId="3468" priority="528" stopIfTrue="1" operator="beginsWith" text="Intermediate">
      <formula>LEFT(A57,LEN("Intermediate"))="Intermediate"</formula>
    </cfRule>
    <cfRule type="beginsWith" dxfId="3467" priority="529" stopIfTrue="1" operator="beginsWith" text="Basic">
      <formula>LEFT(A57,LEN("Basic"))="Basic"</formula>
    </cfRule>
    <cfRule type="beginsWith" dxfId="3466" priority="530" stopIfTrue="1" operator="beginsWith" text="Required">
      <formula>LEFT(A57,LEN("Required"))="Required"</formula>
    </cfRule>
    <cfRule type="notContainsBlanks" dxfId="3465" priority="531" stopIfTrue="1">
      <formula>LEN(TRIM(A57))&gt;0</formula>
    </cfRule>
  </conditionalFormatting>
  <conditionalFormatting sqref="A93">
    <cfRule type="beginsWith" dxfId="3464" priority="481" stopIfTrue="1" operator="beginsWith" text="Exceptional">
      <formula>LEFT(A93,LEN("Exceptional"))="Exceptional"</formula>
    </cfRule>
    <cfRule type="beginsWith" dxfId="3463" priority="482" stopIfTrue="1" operator="beginsWith" text="Professional">
      <formula>LEFT(A93,LEN("Professional"))="Professional"</formula>
    </cfRule>
    <cfRule type="beginsWith" dxfId="3462" priority="483" stopIfTrue="1" operator="beginsWith" text="Advanced">
      <formula>LEFT(A93,LEN("Advanced"))="Advanced"</formula>
    </cfRule>
    <cfRule type="beginsWith" dxfId="3461" priority="484" stopIfTrue="1" operator="beginsWith" text="Intermediate">
      <formula>LEFT(A93,LEN("Intermediate"))="Intermediate"</formula>
    </cfRule>
    <cfRule type="beginsWith" dxfId="3460" priority="485" stopIfTrue="1" operator="beginsWith" text="Basic">
      <formula>LEFT(A93,LEN("Basic"))="Basic"</formula>
    </cfRule>
    <cfRule type="beginsWith" dxfId="3459" priority="486" stopIfTrue="1" operator="beginsWith" text="Required">
      <formula>LEFT(A93,LEN("Required"))="Required"</formula>
    </cfRule>
    <cfRule type="notContainsBlanks" dxfId="3458" priority="487" stopIfTrue="1">
      <formula>LEN(TRIM(A93))&gt;0</formula>
    </cfRule>
  </conditionalFormatting>
  <conditionalFormatting sqref="A58">
    <cfRule type="beginsWith" dxfId="3457" priority="503" stopIfTrue="1" operator="beginsWith" text="Exceptional">
      <formula>LEFT(A58,LEN("Exceptional"))="Exceptional"</formula>
    </cfRule>
    <cfRule type="beginsWith" dxfId="3456" priority="504" stopIfTrue="1" operator="beginsWith" text="Professional">
      <formula>LEFT(A58,LEN("Professional"))="Professional"</formula>
    </cfRule>
    <cfRule type="beginsWith" dxfId="3455" priority="505" stopIfTrue="1" operator="beginsWith" text="Advanced">
      <formula>LEFT(A58,LEN("Advanced"))="Advanced"</formula>
    </cfRule>
    <cfRule type="beginsWith" dxfId="3454" priority="506" stopIfTrue="1" operator="beginsWith" text="Intermediate">
      <formula>LEFT(A58,LEN("Intermediate"))="Intermediate"</formula>
    </cfRule>
    <cfRule type="beginsWith" dxfId="3453" priority="507" stopIfTrue="1" operator="beginsWith" text="Basic">
      <formula>LEFT(A58,LEN("Basic"))="Basic"</formula>
    </cfRule>
    <cfRule type="beginsWith" dxfId="3452" priority="508" stopIfTrue="1" operator="beginsWith" text="Required">
      <formula>LEFT(A58,LEN("Required"))="Required"</formula>
    </cfRule>
    <cfRule type="notContainsBlanks" dxfId="3451" priority="509" stopIfTrue="1">
      <formula>LEN(TRIM(A58))&gt;0</formula>
    </cfRule>
  </conditionalFormatting>
  <conditionalFormatting sqref="E64:F64">
    <cfRule type="beginsWith" dxfId="3450" priority="488" stopIfTrue="1" operator="beginsWith" text="Not Applicable">
      <formula>LEFT(E64,LEN("Not Applicable"))="Not Applicable"</formula>
    </cfRule>
    <cfRule type="beginsWith" dxfId="3449" priority="489" stopIfTrue="1" operator="beginsWith" text="Waived">
      <formula>LEFT(E64,LEN("Waived"))="Waived"</formula>
    </cfRule>
    <cfRule type="beginsWith" dxfId="3448" priority="490" stopIfTrue="1" operator="beginsWith" text="Pre-Passed">
      <formula>LEFT(E64,LEN("Pre-Passed"))="Pre-Passed"</formula>
    </cfRule>
    <cfRule type="beginsWith" dxfId="3447" priority="491" stopIfTrue="1" operator="beginsWith" text="Completed">
      <formula>LEFT(E64,LEN("Completed"))="Completed"</formula>
    </cfRule>
    <cfRule type="beginsWith" dxfId="3446" priority="492" stopIfTrue="1" operator="beginsWith" text="Partial">
      <formula>LEFT(E64,LEN("Partial"))="Partial"</formula>
    </cfRule>
    <cfRule type="beginsWith" dxfId="3445" priority="493" stopIfTrue="1" operator="beginsWith" text="Missing">
      <formula>LEFT(E64,LEN("Missing"))="Missing"</formula>
    </cfRule>
    <cfRule type="beginsWith" dxfId="3444" priority="494" stopIfTrue="1" operator="beginsWith" text="Untested">
      <formula>LEFT(E64,LEN("Untested"))="Untested"</formula>
    </cfRule>
    <cfRule type="notContainsBlanks" dxfId="3443" priority="502" stopIfTrue="1">
      <formula>LEN(TRIM(E64))&gt;0</formula>
    </cfRule>
  </conditionalFormatting>
  <conditionalFormatting sqref="A94">
    <cfRule type="beginsWith" dxfId="3442" priority="474" stopIfTrue="1" operator="beginsWith" text="Exceptional">
      <formula>LEFT(A94,LEN("Exceptional"))="Exceptional"</formula>
    </cfRule>
    <cfRule type="beginsWith" dxfId="3441" priority="475" stopIfTrue="1" operator="beginsWith" text="Professional">
      <formula>LEFT(A94,LEN("Professional"))="Professional"</formula>
    </cfRule>
    <cfRule type="beginsWith" dxfId="3440" priority="476" stopIfTrue="1" operator="beginsWith" text="Advanced">
      <formula>LEFT(A94,LEN("Advanced"))="Advanced"</formula>
    </cfRule>
    <cfRule type="beginsWith" dxfId="3439" priority="477" stopIfTrue="1" operator="beginsWith" text="Intermediate">
      <formula>LEFT(A94,LEN("Intermediate"))="Intermediate"</formula>
    </cfRule>
    <cfRule type="beginsWith" dxfId="3438" priority="478" stopIfTrue="1" operator="beginsWith" text="Basic">
      <formula>LEFT(A94,LEN("Basic"))="Basic"</formula>
    </cfRule>
    <cfRule type="beginsWith" dxfId="3437" priority="479" stopIfTrue="1" operator="beginsWith" text="Required">
      <formula>LEFT(A94,LEN("Required"))="Required"</formula>
    </cfRule>
    <cfRule type="notContainsBlanks" dxfId="3436" priority="480" stopIfTrue="1">
      <formula>LEN(TRIM(A94))&gt;0</formula>
    </cfRule>
  </conditionalFormatting>
  <conditionalFormatting sqref="A95">
    <cfRule type="beginsWith" dxfId="3435" priority="460" stopIfTrue="1" operator="beginsWith" text="Exceptional">
      <formula>LEFT(A95,LEN("Exceptional"))="Exceptional"</formula>
    </cfRule>
    <cfRule type="beginsWith" dxfId="3434" priority="461" stopIfTrue="1" operator="beginsWith" text="Professional">
      <formula>LEFT(A95,LEN("Professional"))="Professional"</formula>
    </cfRule>
    <cfRule type="beginsWith" dxfId="3433" priority="462" stopIfTrue="1" operator="beginsWith" text="Advanced">
      <formula>LEFT(A95,LEN("Advanced"))="Advanced"</formula>
    </cfRule>
    <cfRule type="beginsWith" dxfId="3432" priority="463" stopIfTrue="1" operator="beginsWith" text="Intermediate">
      <formula>LEFT(A95,LEN("Intermediate"))="Intermediate"</formula>
    </cfRule>
    <cfRule type="beginsWith" dxfId="3431" priority="464" stopIfTrue="1" operator="beginsWith" text="Basic">
      <formula>LEFT(A95,LEN("Basic"))="Basic"</formula>
    </cfRule>
    <cfRule type="beginsWith" dxfId="3430" priority="465" stopIfTrue="1" operator="beginsWith" text="Required">
      <formula>LEFT(A95,LEN("Required"))="Required"</formula>
    </cfRule>
    <cfRule type="notContainsBlanks" dxfId="3429" priority="466" stopIfTrue="1">
      <formula>LEN(TRIM(A95))&gt;0</formula>
    </cfRule>
  </conditionalFormatting>
  <conditionalFormatting sqref="A96">
    <cfRule type="beginsWith" dxfId="3428" priority="453" stopIfTrue="1" operator="beginsWith" text="Exceptional">
      <formula>LEFT(A96,LEN("Exceptional"))="Exceptional"</formula>
    </cfRule>
    <cfRule type="beginsWith" dxfId="3427" priority="454" stopIfTrue="1" operator="beginsWith" text="Professional">
      <formula>LEFT(A96,LEN("Professional"))="Professional"</formula>
    </cfRule>
    <cfRule type="beginsWith" dxfId="3426" priority="455" stopIfTrue="1" operator="beginsWith" text="Advanced">
      <formula>LEFT(A96,LEN("Advanced"))="Advanced"</formula>
    </cfRule>
    <cfRule type="beginsWith" dxfId="3425" priority="456" stopIfTrue="1" operator="beginsWith" text="Intermediate">
      <formula>LEFT(A96,LEN("Intermediate"))="Intermediate"</formula>
    </cfRule>
    <cfRule type="beginsWith" dxfId="3424" priority="457" stopIfTrue="1" operator="beginsWith" text="Basic">
      <formula>LEFT(A96,LEN("Basic"))="Basic"</formula>
    </cfRule>
    <cfRule type="beginsWith" dxfId="3423" priority="458" stopIfTrue="1" operator="beginsWith" text="Required">
      <formula>LEFT(A96,LEN("Required"))="Required"</formula>
    </cfRule>
    <cfRule type="notContainsBlanks" dxfId="3422" priority="459" stopIfTrue="1">
      <formula>LEN(TRIM(A96))&gt;0</formula>
    </cfRule>
  </conditionalFormatting>
  <conditionalFormatting sqref="A48">
    <cfRule type="beginsWith" dxfId="3421" priority="439" stopIfTrue="1" operator="beginsWith" text="Exceptional">
      <formula>LEFT(A48,LEN("Exceptional"))="Exceptional"</formula>
    </cfRule>
    <cfRule type="beginsWith" dxfId="3420" priority="440" stopIfTrue="1" operator="beginsWith" text="Professional">
      <formula>LEFT(A48,LEN("Professional"))="Professional"</formula>
    </cfRule>
    <cfRule type="beginsWith" dxfId="3419" priority="441" stopIfTrue="1" operator="beginsWith" text="Advanced">
      <formula>LEFT(A48,LEN("Advanced"))="Advanced"</formula>
    </cfRule>
    <cfRule type="beginsWith" dxfId="3418" priority="442" stopIfTrue="1" operator="beginsWith" text="Intermediate">
      <formula>LEFT(A48,LEN("Intermediate"))="Intermediate"</formula>
    </cfRule>
    <cfRule type="beginsWith" dxfId="3417" priority="443" stopIfTrue="1" operator="beginsWith" text="Basic">
      <formula>LEFT(A48,LEN("Basic"))="Basic"</formula>
    </cfRule>
    <cfRule type="beginsWith" dxfId="3416" priority="444" stopIfTrue="1" operator="beginsWith" text="Required">
      <formula>LEFT(A48,LEN("Required"))="Required"</formula>
    </cfRule>
    <cfRule type="notContainsBlanks" dxfId="3415" priority="445" stopIfTrue="1">
      <formula>LEN(TRIM(A48))&gt;0</formula>
    </cfRule>
  </conditionalFormatting>
  <conditionalFormatting sqref="A17">
    <cfRule type="beginsWith" dxfId="3414" priority="432" stopIfTrue="1" operator="beginsWith" text="Exceptional">
      <formula>LEFT(A17,LEN("Exceptional"))="Exceptional"</formula>
    </cfRule>
    <cfRule type="beginsWith" dxfId="3413" priority="433" stopIfTrue="1" operator="beginsWith" text="Professional">
      <formula>LEFT(A17,LEN("Professional"))="Professional"</formula>
    </cfRule>
    <cfRule type="beginsWith" dxfId="3412" priority="434" stopIfTrue="1" operator="beginsWith" text="Advanced">
      <formula>LEFT(A17,LEN("Advanced"))="Advanced"</formula>
    </cfRule>
    <cfRule type="beginsWith" dxfId="3411" priority="435" stopIfTrue="1" operator="beginsWith" text="Intermediate">
      <formula>LEFT(A17,LEN("Intermediate"))="Intermediate"</formula>
    </cfRule>
    <cfRule type="beginsWith" dxfId="3410" priority="436" stopIfTrue="1" operator="beginsWith" text="Basic">
      <formula>LEFT(A17,LEN("Basic"))="Basic"</formula>
    </cfRule>
    <cfRule type="beginsWith" dxfId="3409" priority="437" stopIfTrue="1" operator="beginsWith" text="Required">
      <formula>LEFT(A17,LEN("Required"))="Required"</formula>
    </cfRule>
    <cfRule type="notContainsBlanks" dxfId="3408" priority="438" stopIfTrue="1">
      <formula>LEN(TRIM(A17))&gt;0</formula>
    </cfRule>
  </conditionalFormatting>
  <conditionalFormatting sqref="A19">
    <cfRule type="beginsWith" dxfId="3407" priority="382" stopIfTrue="1" operator="beginsWith" text="Exceptional">
      <formula>LEFT(A19,LEN("Exceptional"))="Exceptional"</formula>
    </cfRule>
    <cfRule type="beginsWith" dxfId="3406" priority="383" stopIfTrue="1" operator="beginsWith" text="Professional">
      <formula>LEFT(A19,LEN("Professional"))="Professional"</formula>
    </cfRule>
    <cfRule type="beginsWith" dxfId="3405" priority="384" stopIfTrue="1" operator="beginsWith" text="Advanced">
      <formula>LEFT(A19,LEN("Advanced"))="Advanced"</formula>
    </cfRule>
    <cfRule type="beginsWith" dxfId="3404" priority="385" stopIfTrue="1" operator="beginsWith" text="Intermediate">
      <formula>LEFT(A19,LEN("Intermediate"))="Intermediate"</formula>
    </cfRule>
    <cfRule type="beginsWith" dxfId="3403" priority="386" stopIfTrue="1" operator="beginsWith" text="Basic">
      <formula>LEFT(A19,LEN("Basic"))="Basic"</formula>
    </cfRule>
    <cfRule type="beginsWith" dxfId="3402" priority="387" stopIfTrue="1" operator="beginsWith" text="Required">
      <formula>LEFT(A19,LEN("Required"))="Required"</formula>
    </cfRule>
    <cfRule type="notContainsBlanks" dxfId="3401" priority="388" stopIfTrue="1">
      <formula>LEN(TRIM(A19))&gt;0</formula>
    </cfRule>
  </conditionalFormatting>
  <conditionalFormatting sqref="A90">
    <cfRule type="beginsWith" dxfId="3400" priority="353" stopIfTrue="1" operator="beginsWith" text="Exceptional">
      <formula>LEFT(A90,LEN("Exceptional"))="Exceptional"</formula>
    </cfRule>
    <cfRule type="beginsWith" dxfId="3399" priority="354" stopIfTrue="1" operator="beginsWith" text="Professional">
      <formula>LEFT(A90,LEN("Professional"))="Professional"</formula>
    </cfRule>
    <cfRule type="beginsWith" dxfId="3398" priority="355" stopIfTrue="1" operator="beginsWith" text="Advanced">
      <formula>LEFT(A90,LEN("Advanced"))="Advanced"</formula>
    </cfRule>
    <cfRule type="beginsWith" dxfId="3397" priority="356" stopIfTrue="1" operator="beginsWith" text="Intermediate">
      <formula>LEFT(A90,LEN("Intermediate"))="Intermediate"</formula>
    </cfRule>
    <cfRule type="beginsWith" dxfId="3396" priority="357" stopIfTrue="1" operator="beginsWith" text="Basic">
      <formula>LEFT(A90,LEN("Basic"))="Basic"</formula>
    </cfRule>
    <cfRule type="beginsWith" dxfId="3395" priority="358" stopIfTrue="1" operator="beginsWith" text="Required">
      <formula>LEFT(A90,LEN("Required"))="Required"</formula>
    </cfRule>
    <cfRule type="notContainsBlanks" dxfId="3394" priority="359" stopIfTrue="1">
      <formula>LEN(TRIM(A90))&gt;0</formula>
    </cfRule>
  </conditionalFormatting>
  <conditionalFormatting sqref="E90:F91">
    <cfRule type="beginsWith" dxfId="3393" priority="360" stopIfTrue="1" operator="beginsWith" text="Not Applicable">
      <formula>LEFT(E90,LEN("Not Applicable"))="Not Applicable"</formula>
    </cfRule>
    <cfRule type="beginsWith" dxfId="3392" priority="361" stopIfTrue="1" operator="beginsWith" text="Waived">
      <formula>LEFT(E90,LEN("Waived"))="Waived"</formula>
    </cfRule>
    <cfRule type="beginsWith" dxfId="3391" priority="362" stopIfTrue="1" operator="beginsWith" text="Pre-Passed">
      <formula>LEFT(E90,LEN("Pre-Passed"))="Pre-Passed"</formula>
    </cfRule>
    <cfRule type="beginsWith" dxfId="3390" priority="363" stopIfTrue="1" operator="beginsWith" text="Completed">
      <formula>LEFT(E90,LEN("Completed"))="Completed"</formula>
    </cfRule>
    <cfRule type="beginsWith" dxfId="3389" priority="364" stopIfTrue="1" operator="beginsWith" text="Partial">
      <formula>LEFT(E90,LEN("Partial"))="Partial"</formula>
    </cfRule>
    <cfRule type="beginsWith" dxfId="3388" priority="365" stopIfTrue="1" operator="beginsWith" text="Missing">
      <formula>LEFT(E90,LEN("Missing"))="Missing"</formula>
    </cfRule>
    <cfRule type="beginsWith" dxfId="3387" priority="366" stopIfTrue="1" operator="beginsWith" text="Untested">
      <formula>LEFT(E90,LEN("Untested"))="Untested"</formula>
    </cfRule>
    <cfRule type="notContainsBlanks" dxfId="3386" priority="374" stopIfTrue="1">
      <formula>LEN(TRIM(E90))&gt;0</formula>
    </cfRule>
  </conditionalFormatting>
  <conditionalFormatting sqref="A91">
    <cfRule type="beginsWith" dxfId="3385" priority="346" stopIfTrue="1" operator="beginsWith" text="Innovative">
      <formula>LEFT(A91,LEN("Innovative"))="Innovative"</formula>
    </cfRule>
    <cfRule type="beginsWith" dxfId="3384" priority="347" stopIfTrue="1" operator="beginsWith" text="Professional">
      <formula>LEFT(A91,LEN("Professional"))="Professional"</formula>
    </cfRule>
    <cfRule type="beginsWith" dxfId="3383" priority="348" stopIfTrue="1" operator="beginsWith" text="Advanced">
      <formula>LEFT(A91,LEN("Advanced"))="Advanced"</formula>
    </cfRule>
    <cfRule type="beginsWith" dxfId="3382" priority="349" stopIfTrue="1" operator="beginsWith" text="Intermediate">
      <formula>LEFT(A91,LEN("Intermediate"))="Intermediate"</formula>
    </cfRule>
    <cfRule type="beginsWith" dxfId="3381" priority="350" stopIfTrue="1" operator="beginsWith" text="Basic">
      <formula>LEFT(A91,LEN("Basic"))="Basic"</formula>
    </cfRule>
    <cfRule type="beginsWith" dxfId="3380" priority="351" stopIfTrue="1" operator="beginsWith" text="Required">
      <formula>LEFT(A91,LEN("Required"))="Required"</formula>
    </cfRule>
    <cfRule type="notContainsBlanks" dxfId="3379" priority="352" stopIfTrue="1">
      <formula>LEN(TRIM(A91))&gt;0</formula>
    </cfRule>
  </conditionalFormatting>
  <conditionalFormatting sqref="A22 A18">
    <cfRule type="beginsWith" dxfId="3378" priority="286" stopIfTrue="1" operator="beginsWith" text="Exceptional">
      <formula>LEFT(A18,LEN("Exceptional"))="Exceptional"</formula>
    </cfRule>
    <cfRule type="beginsWith" dxfId="3377" priority="287" stopIfTrue="1" operator="beginsWith" text="Professional">
      <formula>LEFT(A18,LEN("Professional"))="Professional"</formula>
    </cfRule>
    <cfRule type="beginsWith" dxfId="3376" priority="288" stopIfTrue="1" operator="beginsWith" text="Advanced">
      <formula>LEFT(A18,LEN("Advanced"))="Advanced"</formula>
    </cfRule>
    <cfRule type="beginsWith" dxfId="3375" priority="289" stopIfTrue="1" operator="beginsWith" text="Intermediate">
      <formula>LEFT(A18,LEN("Intermediate"))="Intermediate"</formula>
    </cfRule>
    <cfRule type="beginsWith" dxfId="3374" priority="290" stopIfTrue="1" operator="beginsWith" text="Basic">
      <formula>LEFT(A18,LEN("Basic"))="Basic"</formula>
    </cfRule>
    <cfRule type="beginsWith" dxfId="3373" priority="291" stopIfTrue="1" operator="beginsWith" text="Required">
      <formula>LEFT(A18,LEN("Required"))="Required"</formula>
    </cfRule>
    <cfRule type="notContainsBlanks" dxfId="3372" priority="292" stopIfTrue="1">
      <formula>LEN(TRIM(A18))&gt;0</formula>
    </cfRule>
  </conditionalFormatting>
  <conditionalFormatting sqref="E43:F43">
    <cfRule type="beginsWith" dxfId="3371" priority="331" stopIfTrue="1" operator="beginsWith" text="Not Applicable">
      <formula>LEFT(E43,LEN("Not Applicable"))="Not Applicable"</formula>
    </cfRule>
    <cfRule type="beginsWith" dxfId="3370" priority="332" stopIfTrue="1" operator="beginsWith" text="Waived">
      <formula>LEFT(E43,LEN("Waived"))="Waived"</formula>
    </cfRule>
    <cfRule type="beginsWith" dxfId="3369" priority="333" stopIfTrue="1" operator="beginsWith" text="Pre-Passed">
      <formula>LEFT(E43,LEN("Pre-Passed"))="Pre-Passed"</formula>
    </cfRule>
    <cfRule type="beginsWith" dxfId="3368" priority="334" stopIfTrue="1" operator="beginsWith" text="Completed">
      <formula>LEFT(E43,LEN("Completed"))="Completed"</formula>
    </cfRule>
    <cfRule type="beginsWith" dxfId="3367" priority="335" stopIfTrue="1" operator="beginsWith" text="Partial">
      <formula>LEFT(E43,LEN("Partial"))="Partial"</formula>
    </cfRule>
    <cfRule type="beginsWith" dxfId="3366" priority="336" stopIfTrue="1" operator="beginsWith" text="Missing">
      <formula>LEFT(E43,LEN("Missing"))="Missing"</formula>
    </cfRule>
    <cfRule type="beginsWith" dxfId="3365" priority="337" stopIfTrue="1" operator="beginsWith" text="Untested">
      <formula>LEFT(E43,LEN("Untested"))="Untested"</formula>
    </cfRule>
    <cfRule type="notContainsBlanks" dxfId="3364" priority="345" stopIfTrue="1">
      <formula>LEN(TRIM(E43))&gt;0</formula>
    </cfRule>
  </conditionalFormatting>
  <conditionalFormatting sqref="E23 E22:F22">
    <cfRule type="beginsWith" dxfId="3363" priority="316" stopIfTrue="1" operator="beginsWith" text="Not Applicable">
      <formula>LEFT(E22,LEN("Not Applicable"))="Not Applicable"</formula>
    </cfRule>
    <cfRule type="beginsWith" dxfId="3362" priority="317" stopIfTrue="1" operator="beginsWith" text="Waived">
      <formula>LEFT(E22,LEN("Waived"))="Waived"</formula>
    </cfRule>
    <cfRule type="beginsWith" dxfId="3361" priority="318" stopIfTrue="1" operator="beginsWith" text="Pre-Passed">
      <formula>LEFT(E22,LEN("Pre-Passed"))="Pre-Passed"</formula>
    </cfRule>
    <cfRule type="beginsWith" dxfId="3360" priority="319" stopIfTrue="1" operator="beginsWith" text="Completed">
      <formula>LEFT(E22,LEN("Completed"))="Completed"</formula>
    </cfRule>
    <cfRule type="beginsWith" dxfId="3359" priority="320" stopIfTrue="1" operator="beginsWith" text="Partial">
      <formula>LEFT(E22,LEN("Partial"))="Partial"</formula>
    </cfRule>
    <cfRule type="beginsWith" dxfId="3358" priority="321" stopIfTrue="1" operator="beginsWith" text="Missing">
      <formula>LEFT(E22,LEN("Missing"))="Missing"</formula>
    </cfRule>
    <cfRule type="beginsWith" dxfId="3357" priority="322" stopIfTrue="1" operator="beginsWith" text="Untested">
      <formula>LEFT(E22,LEN("Untested"))="Untested"</formula>
    </cfRule>
    <cfRule type="notContainsBlanks" dxfId="3356" priority="330" stopIfTrue="1">
      <formula>LEN(TRIM(E22))&gt;0</formula>
    </cfRule>
  </conditionalFormatting>
  <conditionalFormatting sqref="F23">
    <cfRule type="beginsWith" dxfId="3355" priority="308" stopIfTrue="1" operator="beginsWith" text="Not Applicable">
      <formula>LEFT(F23,LEN("Not Applicable"))="Not Applicable"</formula>
    </cfRule>
    <cfRule type="beginsWith" dxfId="3354" priority="309" stopIfTrue="1" operator="beginsWith" text="Waived">
      <formula>LEFT(F23,LEN("Waived"))="Waived"</formula>
    </cfRule>
    <cfRule type="beginsWith" dxfId="3353" priority="310" stopIfTrue="1" operator="beginsWith" text="Pre-Passed">
      <formula>LEFT(F23,LEN("Pre-Passed"))="Pre-Passed"</formula>
    </cfRule>
    <cfRule type="beginsWith" dxfId="3352" priority="311" stopIfTrue="1" operator="beginsWith" text="Completed">
      <formula>LEFT(F23,LEN("Completed"))="Completed"</formula>
    </cfRule>
    <cfRule type="beginsWith" dxfId="3351" priority="312" stopIfTrue="1" operator="beginsWith" text="Partial">
      <formula>LEFT(F23,LEN("Partial"))="Partial"</formula>
    </cfRule>
    <cfRule type="beginsWith" dxfId="3350" priority="313" stopIfTrue="1" operator="beginsWith" text="Missing">
      <formula>LEFT(F23,LEN("Missing"))="Missing"</formula>
    </cfRule>
    <cfRule type="beginsWith" dxfId="3349" priority="314" stopIfTrue="1" operator="beginsWith" text="Untested">
      <formula>LEFT(F23,LEN("Untested"))="Untested"</formula>
    </cfRule>
    <cfRule type="notContainsBlanks" dxfId="3348" priority="315" stopIfTrue="1">
      <formula>LEN(TRIM(F23))&gt;0</formula>
    </cfRule>
  </conditionalFormatting>
  <conditionalFormatting sqref="E20:F20">
    <cfRule type="beginsWith" dxfId="3347" priority="293" stopIfTrue="1" operator="beginsWith" text="Not Applicable">
      <formula>LEFT(E20,LEN("Not Applicable"))="Not Applicable"</formula>
    </cfRule>
    <cfRule type="beginsWith" dxfId="3346" priority="294" stopIfTrue="1" operator="beginsWith" text="Waived">
      <formula>LEFT(E20,LEN("Waived"))="Waived"</formula>
    </cfRule>
    <cfRule type="beginsWith" dxfId="3345" priority="295" stopIfTrue="1" operator="beginsWith" text="Pre-Passed">
      <formula>LEFT(E20,LEN("Pre-Passed"))="Pre-Passed"</formula>
    </cfRule>
    <cfRule type="beginsWith" dxfId="3344" priority="296" stopIfTrue="1" operator="beginsWith" text="Completed">
      <formula>LEFT(E20,LEN("Completed"))="Completed"</formula>
    </cfRule>
    <cfRule type="beginsWith" dxfId="3343" priority="297" stopIfTrue="1" operator="beginsWith" text="Partial">
      <formula>LEFT(E20,LEN("Partial"))="Partial"</formula>
    </cfRule>
    <cfRule type="beginsWith" dxfId="3342" priority="298" stopIfTrue="1" operator="beginsWith" text="Missing">
      <formula>LEFT(E20,LEN("Missing"))="Missing"</formula>
    </cfRule>
    <cfRule type="beginsWith" dxfId="3341" priority="299" stopIfTrue="1" operator="beginsWith" text="Untested">
      <formula>LEFT(E20,LEN("Untested"))="Untested"</formula>
    </cfRule>
    <cfRule type="notContainsBlanks" dxfId="3340" priority="307" stopIfTrue="1">
      <formula>LEN(TRIM(E20))&gt;0</formula>
    </cfRule>
  </conditionalFormatting>
  <conditionalFormatting sqref="A20">
    <cfRule type="beginsWith" dxfId="3339" priority="279" stopIfTrue="1" operator="beginsWith" text="Innovative">
      <formula>LEFT(A20,LEN("Innovative"))="Innovative"</formula>
    </cfRule>
    <cfRule type="beginsWith" dxfId="3338" priority="280" stopIfTrue="1" operator="beginsWith" text="Professional">
      <formula>LEFT(A20,LEN("Professional"))="Professional"</formula>
    </cfRule>
    <cfRule type="beginsWith" dxfId="3337" priority="281" stopIfTrue="1" operator="beginsWith" text="Advanced">
      <formula>LEFT(A20,LEN("Advanced"))="Advanced"</formula>
    </cfRule>
    <cfRule type="beginsWith" dxfId="3336" priority="282" stopIfTrue="1" operator="beginsWith" text="Intermediate">
      <formula>LEFT(A20,LEN("Intermediate"))="Intermediate"</formula>
    </cfRule>
    <cfRule type="beginsWith" dxfId="3335" priority="283" stopIfTrue="1" operator="beginsWith" text="Basic">
      <formula>LEFT(A20,LEN("Basic"))="Basic"</formula>
    </cfRule>
    <cfRule type="beginsWith" dxfId="3334" priority="284" stopIfTrue="1" operator="beginsWith" text="Required">
      <formula>LEFT(A20,LEN("Required"))="Required"</formula>
    </cfRule>
    <cfRule type="notContainsBlanks" dxfId="3333" priority="285" stopIfTrue="1">
      <formula>LEN(TRIM(A20))&gt;0</formula>
    </cfRule>
  </conditionalFormatting>
  <conditionalFormatting sqref="A97 A99">
    <cfRule type="beginsWith" dxfId="3332" priority="271" stopIfTrue="1" operator="beginsWith" text="Exceptional">
      <formula>LEFT(A97,LEN("Exceptional"))="Exceptional"</formula>
    </cfRule>
    <cfRule type="beginsWith" dxfId="3331" priority="272" stopIfTrue="1" operator="beginsWith" text="Professional">
      <formula>LEFT(A97,LEN("Professional"))="Professional"</formula>
    </cfRule>
    <cfRule type="beginsWith" dxfId="3330" priority="273" stopIfTrue="1" operator="beginsWith" text="Advanced">
      <formula>LEFT(A97,LEN("Advanced"))="Advanced"</formula>
    </cfRule>
    <cfRule type="beginsWith" dxfId="3329" priority="274" stopIfTrue="1" operator="beginsWith" text="Intermediate">
      <formula>LEFT(A97,LEN("Intermediate"))="Intermediate"</formula>
    </cfRule>
    <cfRule type="beginsWith" dxfId="3328" priority="275" stopIfTrue="1" operator="beginsWith" text="Basic">
      <formula>LEFT(A97,LEN("Basic"))="Basic"</formula>
    </cfRule>
    <cfRule type="beginsWith" dxfId="3327" priority="276" stopIfTrue="1" operator="beginsWith" text="Required">
      <formula>LEFT(A97,LEN("Required"))="Required"</formula>
    </cfRule>
    <cfRule type="notContainsBlanks" dxfId="3326" priority="277" stopIfTrue="1">
      <formula>LEN(TRIM(A97))&gt;0</formula>
    </cfRule>
  </conditionalFormatting>
  <conditionalFormatting sqref="E99:F100 E97 E102:F102">
    <cfRule type="beginsWith" dxfId="3325" priority="264" stopIfTrue="1" operator="beginsWith" text="Not Applicable">
      <formula>LEFT(E97,LEN("Not Applicable"))="Not Applicable"</formula>
    </cfRule>
    <cfRule type="beginsWith" dxfId="3324" priority="265" stopIfTrue="1" operator="beginsWith" text="Waived">
      <formula>LEFT(E97,LEN("Waived"))="Waived"</formula>
    </cfRule>
    <cfRule type="beginsWith" dxfId="3323" priority="266" stopIfTrue="1" operator="beginsWith" text="Pre-Passed">
      <formula>LEFT(E97,LEN("Pre-Passed"))="Pre-Passed"</formula>
    </cfRule>
    <cfRule type="beginsWith" dxfId="3322" priority="267" stopIfTrue="1" operator="beginsWith" text="Completed">
      <formula>LEFT(E97,LEN("Completed"))="Completed"</formula>
    </cfRule>
    <cfRule type="beginsWith" dxfId="3321" priority="268" stopIfTrue="1" operator="beginsWith" text="Partial">
      <formula>LEFT(E97,LEN("Partial"))="Partial"</formula>
    </cfRule>
    <cfRule type="beginsWith" dxfId="3320" priority="269" stopIfTrue="1" operator="beginsWith" text="Missing">
      <formula>LEFT(E97,LEN("Missing"))="Missing"</formula>
    </cfRule>
    <cfRule type="beginsWith" dxfId="3319" priority="270" stopIfTrue="1" operator="beginsWith" text="Untested">
      <formula>LEFT(E97,LEN("Untested"))="Untested"</formula>
    </cfRule>
    <cfRule type="notContainsBlanks" dxfId="3318" priority="278" stopIfTrue="1">
      <formula>LEN(TRIM(E97))&gt;0</formula>
    </cfRule>
  </conditionalFormatting>
  <conditionalFormatting sqref="F97">
    <cfRule type="beginsWith" dxfId="3317" priority="256" stopIfTrue="1" operator="beginsWith" text="Not Applicable">
      <formula>LEFT(F97,LEN("Not Applicable"))="Not Applicable"</formula>
    </cfRule>
    <cfRule type="beginsWith" dxfId="3316" priority="257" stopIfTrue="1" operator="beginsWith" text="Waived">
      <formula>LEFT(F97,LEN("Waived"))="Waived"</formula>
    </cfRule>
    <cfRule type="beginsWith" dxfId="3315" priority="258" stopIfTrue="1" operator="beginsWith" text="Pre-Passed">
      <formula>LEFT(F97,LEN("Pre-Passed"))="Pre-Passed"</formula>
    </cfRule>
    <cfRule type="beginsWith" dxfId="3314" priority="259" stopIfTrue="1" operator="beginsWith" text="Completed">
      <formula>LEFT(F97,LEN("Completed"))="Completed"</formula>
    </cfRule>
    <cfRule type="beginsWith" dxfId="3313" priority="260" stopIfTrue="1" operator="beginsWith" text="Partial">
      <formula>LEFT(F97,LEN("Partial"))="Partial"</formula>
    </cfRule>
    <cfRule type="beginsWith" dxfId="3312" priority="261" stopIfTrue="1" operator="beginsWith" text="Missing">
      <formula>LEFT(F97,LEN("Missing"))="Missing"</formula>
    </cfRule>
    <cfRule type="beginsWith" dxfId="3311" priority="262" stopIfTrue="1" operator="beginsWith" text="Untested">
      <formula>LEFT(F97,LEN("Untested"))="Untested"</formula>
    </cfRule>
    <cfRule type="notContainsBlanks" dxfId="3310" priority="263" stopIfTrue="1">
      <formula>LEN(TRIM(F97))&gt;0</formula>
    </cfRule>
  </conditionalFormatting>
  <conditionalFormatting sqref="E101:F101">
    <cfRule type="beginsWith" dxfId="3309" priority="241" stopIfTrue="1" operator="beginsWith" text="Not Applicable">
      <formula>LEFT(E101,LEN("Not Applicable"))="Not Applicable"</formula>
    </cfRule>
    <cfRule type="beginsWith" dxfId="3308" priority="242" stopIfTrue="1" operator="beginsWith" text="Waived">
      <formula>LEFT(E101,LEN("Waived"))="Waived"</formula>
    </cfRule>
    <cfRule type="beginsWith" dxfId="3307" priority="243" stopIfTrue="1" operator="beginsWith" text="Pre-Passed">
      <formula>LEFT(E101,LEN("Pre-Passed"))="Pre-Passed"</formula>
    </cfRule>
    <cfRule type="beginsWith" dxfId="3306" priority="244" stopIfTrue="1" operator="beginsWith" text="Completed">
      <formula>LEFT(E101,LEN("Completed"))="Completed"</formula>
    </cfRule>
    <cfRule type="beginsWith" dxfId="3305" priority="245" stopIfTrue="1" operator="beginsWith" text="Partial">
      <formula>LEFT(E101,LEN("Partial"))="Partial"</formula>
    </cfRule>
    <cfRule type="beginsWith" dxfId="3304" priority="246" stopIfTrue="1" operator="beginsWith" text="Missing">
      <formula>LEFT(E101,LEN("Missing"))="Missing"</formula>
    </cfRule>
    <cfRule type="beginsWith" dxfId="3303" priority="247" stopIfTrue="1" operator="beginsWith" text="Untested">
      <formula>LEFT(E101,LEN("Untested"))="Untested"</formula>
    </cfRule>
    <cfRule type="notContainsBlanks" dxfId="3302" priority="255" stopIfTrue="1">
      <formula>LEN(TRIM(E101))&gt;0</formula>
    </cfRule>
  </conditionalFormatting>
  <conditionalFormatting sqref="A100">
    <cfRule type="beginsWith" dxfId="3301" priority="227" stopIfTrue="1" operator="beginsWith" text="Exceptional">
      <formula>LEFT(A100,LEN("Exceptional"))="Exceptional"</formula>
    </cfRule>
    <cfRule type="beginsWith" dxfId="3300" priority="228" stopIfTrue="1" operator="beginsWith" text="Professional">
      <formula>LEFT(A100,LEN("Professional"))="Professional"</formula>
    </cfRule>
    <cfRule type="beginsWith" dxfId="3299" priority="229" stopIfTrue="1" operator="beginsWith" text="Advanced">
      <formula>LEFT(A100,LEN("Advanced"))="Advanced"</formula>
    </cfRule>
    <cfRule type="beginsWith" dxfId="3298" priority="230" stopIfTrue="1" operator="beginsWith" text="Intermediate">
      <formula>LEFT(A100,LEN("Intermediate"))="Intermediate"</formula>
    </cfRule>
    <cfRule type="beginsWith" dxfId="3297" priority="231" stopIfTrue="1" operator="beginsWith" text="Basic">
      <formula>LEFT(A100,LEN("Basic"))="Basic"</formula>
    </cfRule>
    <cfRule type="beginsWith" dxfId="3296" priority="232" stopIfTrue="1" operator="beginsWith" text="Required">
      <formula>LEFT(A100,LEN("Required"))="Required"</formula>
    </cfRule>
    <cfRule type="notContainsBlanks" dxfId="3295" priority="233" stopIfTrue="1">
      <formula>LEN(TRIM(A100))&gt;0</formula>
    </cfRule>
  </conditionalFormatting>
  <conditionalFormatting sqref="A51">
    <cfRule type="beginsWith" dxfId="3294" priority="199" stopIfTrue="1" operator="beginsWith" text="Exceptional">
      <formula>LEFT(A51,LEN("Exceptional"))="Exceptional"</formula>
    </cfRule>
    <cfRule type="beginsWith" dxfId="3293" priority="200" stopIfTrue="1" operator="beginsWith" text="Professional">
      <formula>LEFT(A51,LEN("Professional"))="Professional"</formula>
    </cfRule>
    <cfRule type="beginsWith" dxfId="3292" priority="201" stopIfTrue="1" operator="beginsWith" text="Advanced">
      <formula>LEFT(A51,LEN("Advanced"))="Advanced"</formula>
    </cfRule>
    <cfRule type="beginsWith" dxfId="3291" priority="202" stopIfTrue="1" operator="beginsWith" text="Intermediate">
      <formula>LEFT(A51,LEN("Intermediate"))="Intermediate"</formula>
    </cfRule>
    <cfRule type="beginsWith" dxfId="3290" priority="203" stopIfTrue="1" operator="beginsWith" text="Basic">
      <formula>LEFT(A51,LEN("Basic"))="Basic"</formula>
    </cfRule>
    <cfRule type="beginsWith" dxfId="3289" priority="204" stopIfTrue="1" operator="beginsWith" text="Required">
      <formula>LEFT(A51,LEN("Required"))="Required"</formula>
    </cfRule>
    <cfRule type="notContainsBlanks" dxfId="3288" priority="205" stopIfTrue="1">
      <formula>LEN(TRIM(A51))&gt;0</formula>
    </cfRule>
  </conditionalFormatting>
  <conditionalFormatting sqref="A54">
    <cfRule type="beginsWith" dxfId="3287" priority="191" stopIfTrue="1" operator="beginsWith" text="Exceptional">
      <formula>LEFT(A54,LEN("Exceptional"))="Exceptional"</formula>
    </cfRule>
    <cfRule type="beginsWith" dxfId="3286" priority="192" stopIfTrue="1" operator="beginsWith" text="Professional">
      <formula>LEFT(A54,LEN("Professional"))="Professional"</formula>
    </cfRule>
    <cfRule type="beginsWith" dxfId="3285" priority="193" stopIfTrue="1" operator="beginsWith" text="Advanced">
      <formula>LEFT(A54,LEN("Advanced"))="Advanced"</formula>
    </cfRule>
    <cfRule type="beginsWith" dxfId="3284" priority="194" stopIfTrue="1" operator="beginsWith" text="Intermediate">
      <formula>LEFT(A54,LEN("Intermediate"))="Intermediate"</formula>
    </cfRule>
    <cfRule type="beginsWith" dxfId="3283" priority="195" stopIfTrue="1" operator="beginsWith" text="Basic">
      <formula>LEFT(A54,LEN("Basic"))="Basic"</formula>
    </cfRule>
    <cfRule type="beginsWith" dxfId="3282" priority="196" stopIfTrue="1" operator="beginsWith" text="Required">
      <formula>LEFT(A54,LEN("Required"))="Required"</formula>
    </cfRule>
    <cfRule type="notContainsBlanks" dxfId="3281" priority="197" stopIfTrue="1">
      <formula>LEN(TRIM(A54))&gt;0</formula>
    </cfRule>
  </conditionalFormatting>
  <conditionalFormatting sqref="E54:F54">
    <cfRule type="beginsWith" dxfId="3280" priority="184" stopIfTrue="1" operator="beginsWith" text="Not Applicable">
      <formula>LEFT(E54,LEN("Not Applicable"))="Not Applicable"</formula>
    </cfRule>
    <cfRule type="beginsWith" dxfId="3279" priority="185" stopIfTrue="1" operator="beginsWith" text="Waived">
      <formula>LEFT(E54,LEN("Waived"))="Waived"</formula>
    </cfRule>
    <cfRule type="beginsWith" dxfId="3278" priority="186" stopIfTrue="1" operator="beginsWith" text="Pre-Passed">
      <formula>LEFT(E54,LEN("Pre-Passed"))="Pre-Passed"</formula>
    </cfRule>
    <cfRule type="beginsWith" dxfId="3277" priority="187" stopIfTrue="1" operator="beginsWith" text="Completed">
      <formula>LEFT(E54,LEN("Completed"))="Completed"</formula>
    </cfRule>
    <cfRule type="beginsWith" dxfId="3276" priority="188" stopIfTrue="1" operator="beginsWith" text="Partial">
      <formula>LEFT(E54,LEN("Partial"))="Partial"</formula>
    </cfRule>
    <cfRule type="beginsWith" dxfId="3275" priority="189" stopIfTrue="1" operator="beginsWith" text="Missing">
      <formula>LEFT(E54,LEN("Missing"))="Missing"</formula>
    </cfRule>
    <cfRule type="beginsWith" dxfId="3274" priority="190" stopIfTrue="1" operator="beginsWith" text="Untested">
      <formula>LEFT(E54,LEN("Untested"))="Untested"</formula>
    </cfRule>
    <cfRule type="notContainsBlanks" dxfId="3273" priority="198" stopIfTrue="1">
      <formula>LEN(TRIM(E54))&gt;0</formula>
    </cfRule>
  </conditionalFormatting>
  <conditionalFormatting sqref="E56:F56">
    <cfRule type="beginsWith" dxfId="3272" priority="176" stopIfTrue="1" operator="beginsWith" text="Not Applicable">
      <formula>LEFT(E56,LEN("Not Applicable"))="Not Applicable"</formula>
    </cfRule>
    <cfRule type="beginsWith" dxfId="3271" priority="177" stopIfTrue="1" operator="beginsWith" text="Waived">
      <formula>LEFT(E56,LEN("Waived"))="Waived"</formula>
    </cfRule>
    <cfRule type="beginsWith" dxfId="3270" priority="178" stopIfTrue="1" operator="beginsWith" text="Pre-Passed">
      <formula>LEFT(E56,LEN("Pre-Passed"))="Pre-Passed"</formula>
    </cfRule>
    <cfRule type="beginsWith" dxfId="3269" priority="179" stopIfTrue="1" operator="beginsWith" text="Completed">
      <formula>LEFT(E56,LEN("Completed"))="Completed"</formula>
    </cfRule>
    <cfRule type="beginsWith" dxfId="3268" priority="180" stopIfTrue="1" operator="beginsWith" text="Partial">
      <formula>LEFT(E56,LEN("Partial"))="Partial"</formula>
    </cfRule>
    <cfRule type="beginsWith" dxfId="3267" priority="181" stopIfTrue="1" operator="beginsWith" text="Missing">
      <formula>LEFT(E56,LEN("Missing"))="Missing"</formula>
    </cfRule>
    <cfRule type="beginsWith" dxfId="3266" priority="182" stopIfTrue="1" operator="beginsWith" text="Untested">
      <formula>LEFT(E56,LEN("Untested"))="Untested"</formula>
    </cfRule>
    <cfRule type="notContainsBlanks" dxfId="3265" priority="183" stopIfTrue="1">
      <formula>LEN(TRIM(E56))&gt;0</formula>
    </cfRule>
  </conditionalFormatting>
  <conditionalFormatting sqref="A56">
    <cfRule type="beginsWith" dxfId="3264" priority="169" stopIfTrue="1" operator="beginsWith" text="Exceptional">
      <formula>LEFT(A56,LEN("Exceptional"))="Exceptional"</formula>
    </cfRule>
    <cfRule type="beginsWith" dxfId="3263" priority="170" stopIfTrue="1" operator="beginsWith" text="Professional">
      <formula>LEFT(A56,LEN("Professional"))="Professional"</formula>
    </cfRule>
    <cfRule type="beginsWith" dxfId="3262" priority="171" stopIfTrue="1" operator="beginsWith" text="Advanced">
      <formula>LEFT(A56,LEN("Advanced"))="Advanced"</formula>
    </cfRule>
    <cfRule type="beginsWith" dxfId="3261" priority="172" stopIfTrue="1" operator="beginsWith" text="Intermediate">
      <formula>LEFT(A56,LEN("Intermediate"))="Intermediate"</formula>
    </cfRule>
    <cfRule type="beginsWith" dxfId="3260" priority="173" stopIfTrue="1" operator="beginsWith" text="Basic">
      <formula>LEFT(A56,LEN("Basic"))="Basic"</formula>
    </cfRule>
    <cfRule type="beginsWith" dxfId="3259" priority="174" stopIfTrue="1" operator="beginsWith" text="Required">
      <formula>LEFT(A56,LEN("Required"))="Required"</formula>
    </cfRule>
    <cfRule type="notContainsBlanks" dxfId="3258" priority="175" stopIfTrue="1">
      <formula>LEN(TRIM(A56))&gt;0</formula>
    </cfRule>
  </conditionalFormatting>
  <conditionalFormatting sqref="A102">
    <cfRule type="beginsWith" dxfId="3257" priority="162" stopIfTrue="1" operator="beginsWith" text="Exceptional">
      <formula>LEFT(A102,LEN("Exceptional"))="Exceptional"</formula>
    </cfRule>
    <cfRule type="beginsWith" dxfId="3256" priority="163" stopIfTrue="1" operator="beginsWith" text="Professional">
      <formula>LEFT(A102,LEN("Professional"))="Professional"</formula>
    </cfRule>
    <cfRule type="beginsWith" dxfId="3255" priority="164" stopIfTrue="1" operator="beginsWith" text="Advanced">
      <formula>LEFT(A102,LEN("Advanced"))="Advanced"</formula>
    </cfRule>
    <cfRule type="beginsWith" dxfId="3254" priority="165" stopIfTrue="1" operator="beginsWith" text="Intermediate">
      <formula>LEFT(A102,LEN("Intermediate"))="Intermediate"</formula>
    </cfRule>
    <cfRule type="beginsWith" dxfId="3253" priority="166" stopIfTrue="1" operator="beginsWith" text="Basic">
      <formula>LEFT(A102,LEN("Basic"))="Basic"</formula>
    </cfRule>
    <cfRule type="beginsWith" dxfId="3252" priority="167" stopIfTrue="1" operator="beginsWith" text="Required">
      <formula>LEFT(A102,LEN("Required"))="Required"</formula>
    </cfRule>
    <cfRule type="notContainsBlanks" dxfId="3251" priority="168" stopIfTrue="1">
      <formula>LEN(TRIM(A102))&gt;0</formula>
    </cfRule>
  </conditionalFormatting>
  <conditionalFormatting sqref="A101">
    <cfRule type="beginsWith" dxfId="3250" priority="155" stopIfTrue="1" operator="beginsWith" text="Innovative">
      <formula>LEFT(A101,LEN("Innovative"))="Innovative"</formula>
    </cfRule>
    <cfRule type="beginsWith" dxfId="3249" priority="156" stopIfTrue="1" operator="beginsWith" text="Professional">
      <formula>LEFT(A101,LEN("Professional"))="Professional"</formula>
    </cfRule>
    <cfRule type="beginsWith" dxfId="3248" priority="157" stopIfTrue="1" operator="beginsWith" text="Advanced">
      <formula>LEFT(A101,LEN("Advanced"))="Advanced"</formula>
    </cfRule>
    <cfRule type="beginsWith" dxfId="3247" priority="158" stopIfTrue="1" operator="beginsWith" text="Intermediate">
      <formula>LEFT(A101,LEN("Intermediate"))="Intermediate"</formula>
    </cfRule>
    <cfRule type="beginsWith" dxfId="3246" priority="159" stopIfTrue="1" operator="beginsWith" text="Basic">
      <formula>LEFT(A101,LEN("Basic"))="Basic"</formula>
    </cfRule>
    <cfRule type="beginsWith" dxfId="3245" priority="160" stopIfTrue="1" operator="beginsWith" text="Required">
      <formula>LEFT(A101,LEN("Required"))="Required"</formula>
    </cfRule>
    <cfRule type="notContainsBlanks" dxfId="3244" priority="161" stopIfTrue="1">
      <formula>LEN(TRIM(A101))&gt;0</formula>
    </cfRule>
  </conditionalFormatting>
  <conditionalFormatting sqref="A98">
    <cfRule type="beginsWith" dxfId="3243" priority="148" stopIfTrue="1" operator="beginsWith" text="Exceptional">
      <formula>LEFT(A98,LEN("Exceptional"))="Exceptional"</formula>
    </cfRule>
    <cfRule type="beginsWith" dxfId="3242" priority="149" stopIfTrue="1" operator="beginsWith" text="Professional">
      <formula>LEFT(A98,LEN("Professional"))="Professional"</formula>
    </cfRule>
    <cfRule type="beginsWith" dxfId="3241" priority="150" stopIfTrue="1" operator="beginsWith" text="Advanced">
      <formula>LEFT(A98,LEN("Advanced"))="Advanced"</formula>
    </cfRule>
    <cfRule type="beginsWith" dxfId="3240" priority="151" stopIfTrue="1" operator="beginsWith" text="Intermediate">
      <formula>LEFT(A98,LEN("Intermediate"))="Intermediate"</formula>
    </cfRule>
    <cfRule type="beginsWith" dxfId="3239" priority="152" stopIfTrue="1" operator="beginsWith" text="Basic">
      <formula>LEFT(A98,LEN("Basic"))="Basic"</formula>
    </cfRule>
    <cfRule type="beginsWith" dxfId="3238" priority="153" stopIfTrue="1" operator="beginsWith" text="Required">
      <formula>LEFT(A98,LEN("Required"))="Required"</formula>
    </cfRule>
    <cfRule type="notContainsBlanks" dxfId="3237" priority="154" stopIfTrue="1">
      <formula>LEN(TRIM(A98))&gt;0</formula>
    </cfRule>
  </conditionalFormatting>
  <conditionalFormatting sqref="A21">
    <cfRule type="beginsWith" dxfId="3236" priority="141" stopIfTrue="1" operator="beginsWith" text="Innovative">
      <formula>LEFT(A21,LEN("Innovative"))="Innovative"</formula>
    </cfRule>
    <cfRule type="beginsWith" dxfId="3235" priority="142" stopIfTrue="1" operator="beginsWith" text="Professional">
      <formula>LEFT(A21,LEN("Professional"))="Professional"</formula>
    </cfRule>
    <cfRule type="beginsWith" dxfId="3234" priority="143" stopIfTrue="1" operator="beginsWith" text="Advanced">
      <formula>LEFT(A21,LEN("Advanced"))="Advanced"</formula>
    </cfRule>
    <cfRule type="beginsWith" dxfId="3233" priority="144" stopIfTrue="1" operator="beginsWith" text="Intermediate">
      <formula>LEFT(A21,LEN("Intermediate"))="Intermediate"</formula>
    </cfRule>
    <cfRule type="beginsWith" dxfId="3232" priority="145" stopIfTrue="1" operator="beginsWith" text="Basic">
      <formula>LEFT(A21,LEN("Basic"))="Basic"</formula>
    </cfRule>
    <cfRule type="beginsWith" dxfId="3231" priority="146" stopIfTrue="1" operator="beginsWith" text="Required">
      <formula>LEFT(A21,LEN("Required"))="Required"</formula>
    </cfRule>
    <cfRule type="notContainsBlanks" dxfId="3230" priority="147" stopIfTrue="1">
      <formula>LEN(TRIM(A21))&gt;0</formula>
    </cfRule>
  </conditionalFormatting>
  <conditionalFormatting sqref="A66">
    <cfRule type="beginsWith" dxfId="3229" priority="134" stopIfTrue="1" operator="beginsWith" text="Exceptional">
      <formula>LEFT(A66,LEN("Exceptional"))="Exceptional"</formula>
    </cfRule>
    <cfRule type="beginsWith" dxfId="3228" priority="135" stopIfTrue="1" operator="beginsWith" text="Professional">
      <formula>LEFT(A66,LEN("Professional"))="Professional"</formula>
    </cfRule>
    <cfRule type="beginsWith" dxfId="3227" priority="136" stopIfTrue="1" operator="beginsWith" text="Advanced">
      <formula>LEFT(A66,LEN("Advanced"))="Advanced"</formula>
    </cfRule>
    <cfRule type="beginsWith" dxfId="3226" priority="137" stopIfTrue="1" operator="beginsWith" text="Intermediate">
      <formula>LEFT(A66,LEN("Intermediate"))="Intermediate"</formula>
    </cfRule>
    <cfRule type="beginsWith" dxfId="3225" priority="138" stopIfTrue="1" operator="beginsWith" text="Basic">
      <formula>LEFT(A66,LEN("Basic"))="Basic"</formula>
    </cfRule>
    <cfRule type="beginsWith" dxfId="3224" priority="139" stopIfTrue="1" operator="beginsWith" text="Required">
      <formula>LEFT(A66,LEN("Required"))="Required"</formula>
    </cfRule>
    <cfRule type="notContainsBlanks" dxfId="3223" priority="140" stopIfTrue="1">
      <formula>LEN(TRIM(A66))&gt;0</formula>
    </cfRule>
  </conditionalFormatting>
  <conditionalFormatting sqref="A92">
    <cfRule type="beginsWith" dxfId="3222" priority="112" stopIfTrue="1" operator="beginsWith" text="Exceptional">
      <formula>LEFT(A92,LEN("Exceptional"))="Exceptional"</formula>
    </cfRule>
    <cfRule type="beginsWith" dxfId="3221" priority="113" stopIfTrue="1" operator="beginsWith" text="Professional">
      <formula>LEFT(A92,LEN("Professional"))="Professional"</formula>
    </cfRule>
    <cfRule type="beginsWith" dxfId="3220" priority="114" stopIfTrue="1" operator="beginsWith" text="Advanced">
      <formula>LEFT(A92,LEN("Advanced"))="Advanced"</formula>
    </cfRule>
    <cfRule type="beginsWith" dxfId="3219" priority="115" stopIfTrue="1" operator="beginsWith" text="Intermediate">
      <formula>LEFT(A92,LEN("Intermediate"))="Intermediate"</formula>
    </cfRule>
    <cfRule type="beginsWith" dxfId="3218" priority="116" stopIfTrue="1" operator="beginsWith" text="Basic">
      <formula>LEFT(A92,LEN("Basic"))="Basic"</formula>
    </cfRule>
    <cfRule type="beginsWith" dxfId="3217" priority="117" stopIfTrue="1" operator="beginsWith" text="Required">
      <formula>LEFT(A92,LEN("Required"))="Required"</formula>
    </cfRule>
    <cfRule type="notContainsBlanks" dxfId="3216" priority="118" stopIfTrue="1">
      <formula>LEN(TRIM(A92))&gt;0</formula>
    </cfRule>
  </conditionalFormatting>
  <conditionalFormatting sqref="E92">
    <cfRule type="beginsWith" dxfId="3215" priority="105" stopIfTrue="1" operator="beginsWith" text="Not Applicable">
      <formula>LEFT(E92,LEN("Not Applicable"))="Not Applicable"</formula>
    </cfRule>
    <cfRule type="beginsWith" dxfId="3214" priority="106" stopIfTrue="1" operator="beginsWith" text="Waived">
      <formula>LEFT(E92,LEN("Waived"))="Waived"</formula>
    </cfRule>
    <cfRule type="beginsWith" dxfId="3213" priority="107" stopIfTrue="1" operator="beginsWith" text="Pre-Passed">
      <formula>LEFT(E92,LEN("Pre-Passed"))="Pre-Passed"</formula>
    </cfRule>
    <cfRule type="beginsWith" dxfId="3212" priority="108" stopIfTrue="1" operator="beginsWith" text="Completed">
      <formula>LEFT(E92,LEN("Completed"))="Completed"</formula>
    </cfRule>
    <cfRule type="beginsWith" dxfId="3211" priority="109" stopIfTrue="1" operator="beginsWith" text="Partial">
      <formula>LEFT(E92,LEN("Partial"))="Partial"</formula>
    </cfRule>
    <cfRule type="beginsWith" dxfId="3210" priority="110" stopIfTrue="1" operator="beginsWith" text="Missing">
      <formula>LEFT(E92,LEN("Missing"))="Missing"</formula>
    </cfRule>
    <cfRule type="beginsWith" dxfId="3209" priority="111" stopIfTrue="1" operator="beginsWith" text="Untested">
      <formula>LEFT(E92,LEN("Untested"))="Untested"</formula>
    </cfRule>
    <cfRule type="notContainsBlanks" dxfId="3208" priority="119" stopIfTrue="1">
      <formula>LEN(TRIM(E92))&gt;0</formula>
    </cfRule>
  </conditionalFormatting>
  <conditionalFormatting sqref="F92">
    <cfRule type="beginsWith" dxfId="3207" priority="97" stopIfTrue="1" operator="beginsWith" text="Not Applicable">
      <formula>LEFT(F92,LEN("Not Applicable"))="Not Applicable"</formula>
    </cfRule>
    <cfRule type="beginsWith" dxfId="3206" priority="98" stopIfTrue="1" operator="beginsWith" text="Waived">
      <formula>LEFT(F92,LEN("Waived"))="Waived"</formula>
    </cfRule>
    <cfRule type="beginsWith" dxfId="3205" priority="99" stopIfTrue="1" operator="beginsWith" text="Pre-Passed">
      <formula>LEFT(F92,LEN("Pre-Passed"))="Pre-Passed"</formula>
    </cfRule>
    <cfRule type="beginsWith" dxfId="3204" priority="100" stopIfTrue="1" operator="beginsWith" text="Completed">
      <formula>LEFT(F92,LEN("Completed"))="Completed"</formula>
    </cfRule>
    <cfRule type="beginsWith" dxfId="3203" priority="101" stopIfTrue="1" operator="beginsWith" text="Partial">
      <formula>LEFT(F92,LEN("Partial"))="Partial"</formula>
    </cfRule>
    <cfRule type="beginsWith" dxfId="3202" priority="102" stopIfTrue="1" operator="beginsWith" text="Missing">
      <formula>LEFT(F92,LEN("Missing"))="Missing"</formula>
    </cfRule>
    <cfRule type="beginsWith" dxfId="3201" priority="103" stopIfTrue="1" operator="beginsWith" text="Untested">
      <formula>LEFT(F92,LEN("Untested"))="Untested"</formula>
    </cfRule>
    <cfRule type="notContainsBlanks" dxfId="3200" priority="104" stopIfTrue="1">
      <formula>LEN(TRIM(F92))&gt;0</formula>
    </cfRule>
  </conditionalFormatting>
  <conditionalFormatting sqref="A24">
    <cfRule type="beginsWith" dxfId="3199" priority="89" stopIfTrue="1" operator="beginsWith" text="Exceptional">
      <formula>LEFT(A24,LEN("Exceptional"))="Exceptional"</formula>
    </cfRule>
    <cfRule type="beginsWith" dxfId="3198" priority="90" stopIfTrue="1" operator="beginsWith" text="Professional">
      <formula>LEFT(A24,LEN("Professional"))="Professional"</formula>
    </cfRule>
    <cfRule type="beginsWith" dxfId="3197" priority="91" stopIfTrue="1" operator="beginsWith" text="Advanced">
      <formula>LEFT(A24,LEN("Advanced"))="Advanced"</formula>
    </cfRule>
    <cfRule type="beginsWith" dxfId="3196" priority="92" stopIfTrue="1" operator="beginsWith" text="Intermediate">
      <formula>LEFT(A24,LEN("Intermediate"))="Intermediate"</formula>
    </cfRule>
    <cfRule type="beginsWith" dxfId="3195" priority="93" stopIfTrue="1" operator="beginsWith" text="Basic">
      <formula>LEFT(A24,LEN("Basic"))="Basic"</formula>
    </cfRule>
    <cfRule type="beginsWith" dxfId="3194" priority="94" stopIfTrue="1" operator="beginsWith" text="Required">
      <formula>LEFT(A24,LEN("Required"))="Required"</formula>
    </cfRule>
    <cfRule type="notContainsBlanks" dxfId="3193" priority="95" stopIfTrue="1">
      <formula>LEN(TRIM(A24))&gt;0</formula>
    </cfRule>
  </conditionalFormatting>
  <conditionalFormatting sqref="E24:F24">
    <cfRule type="beginsWith" dxfId="3192" priority="82" stopIfTrue="1" operator="beginsWith" text="Not Applicable">
      <formula>LEFT(E24,LEN("Not Applicable"))="Not Applicable"</formula>
    </cfRule>
    <cfRule type="beginsWith" dxfId="3191" priority="83" stopIfTrue="1" operator="beginsWith" text="Waived">
      <formula>LEFT(E24,LEN("Waived"))="Waived"</formula>
    </cfRule>
    <cfRule type="beginsWith" dxfId="3190" priority="84" stopIfTrue="1" operator="beginsWith" text="Pre-Passed">
      <formula>LEFT(E24,LEN("Pre-Passed"))="Pre-Passed"</formula>
    </cfRule>
    <cfRule type="beginsWith" dxfId="3189" priority="85" stopIfTrue="1" operator="beginsWith" text="Completed">
      <formula>LEFT(E24,LEN("Completed"))="Completed"</formula>
    </cfRule>
    <cfRule type="beginsWith" dxfId="3188" priority="86" stopIfTrue="1" operator="beginsWith" text="Partial">
      <formula>LEFT(E24,LEN("Partial"))="Partial"</formula>
    </cfRule>
    <cfRule type="beginsWith" dxfId="3187" priority="87" stopIfTrue="1" operator="beginsWith" text="Missing">
      <formula>LEFT(E24,LEN("Missing"))="Missing"</formula>
    </cfRule>
    <cfRule type="beginsWith" dxfId="3186" priority="88" stopIfTrue="1" operator="beginsWith" text="Untested">
      <formula>LEFT(E24,LEN("Untested"))="Untested"</formula>
    </cfRule>
    <cfRule type="notContainsBlanks" dxfId="3185" priority="96" stopIfTrue="1">
      <formula>LEN(TRIM(E24))&gt;0</formula>
    </cfRule>
  </conditionalFormatting>
  <conditionalFormatting sqref="A43">
    <cfRule type="beginsWith" dxfId="3184" priority="75" stopIfTrue="1" operator="beginsWith" text="Exceptional">
      <formula>LEFT(A43,LEN("Exceptional"))="Exceptional"</formula>
    </cfRule>
    <cfRule type="beginsWith" dxfId="3183" priority="76" stopIfTrue="1" operator="beginsWith" text="Professional">
      <formula>LEFT(A43,LEN("Professional"))="Professional"</formula>
    </cfRule>
    <cfRule type="beginsWith" dxfId="3182" priority="77" stopIfTrue="1" operator="beginsWith" text="Advanced">
      <formula>LEFT(A43,LEN("Advanced"))="Advanced"</formula>
    </cfRule>
    <cfRule type="beginsWith" dxfId="3181" priority="78" stopIfTrue="1" operator="beginsWith" text="Intermediate">
      <formula>LEFT(A43,LEN("Intermediate"))="Intermediate"</formula>
    </cfRule>
    <cfRule type="beginsWith" dxfId="3180" priority="79" stopIfTrue="1" operator="beginsWith" text="Basic">
      <formula>LEFT(A43,LEN("Basic"))="Basic"</formula>
    </cfRule>
    <cfRule type="beginsWith" dxfId="3179" priority="80" stopIfTrue="1" operator="beginsWith" text="Required">
      <formula>LEFT(A43,LEN("Required"))="Required"</formula>
    </cfRule>
    <cfRule type="notContainsBlanks" dxfId="3178" priority="81" stopIfTrue="1">
      <formula>LEN(TRIM(A43))&gt;0</formula>
    </cfRule>
  </conditionalFormatting>
  <conditionalFormatting sqref="A64">
    <cfRule type="beginsWith" dxfId="3177" priority="68" stopIfTrue="1" operator="beginsWith" text="Exceptional">
      <formula>LEFT(A64,LEN("Exceptional"))="Exceptional"</formula>
    </cfRule>
    <cfRule type="beginsWith" dxfId="3176" priority="69" stopIfTrue="1" operator="beginsWith" text="Professional">
      <formula>LEFT(A64,LEN("Professional"))="Professional"</formula>
    </cfRule>
    <cfRule type="beginsWith" dxfId="3175" priority="70" stopIfTrue="1" operator="beginsWith" text="Advanced">
      <formula>LEFT(A64,LEN("Advanced"))="Advanced"</formula>
    </cfRule>
    <cfRule type="beginsWith" dxfId="3174" priority="71" stopIfTrue="1" operator="beginsWith" text="Intermediate">
      <formula>LEFT(A64,LEN("Intermediate"))="Intermediate"</formula>
    </cfRule>
    <cfRule type="beginsWith" dxfId="3173" priority="72" stopIfTrue="1" operator="beginsWith" text="Basic">
      <formula>LEFT(A64,LEN("Basic"))="Basic"</formula>
    </cfRule>
    <cfRule type="beginsWith" dxfId="3172" priority="73" stopIfTrue="1" operator="beginsWith" text="Required">
      <formula>LEFT(A64,LEN("Required"))="Required"</formula>
    </cfRule>
    <cfRule type="notContainsBlanks" dxfId="3171" priority="74" stopIfTrue="1">
      <formula>LEN(TRIM(A64))&gt;0</formula>
    </cfRule>
  </conditionalFormatting>
  <conditionalFormatting sqref="A70">
    <cfRule type="beginsWith" dxfId="3170" priority="60" stopIfTrue="1" operator="beginsWith" text="Exceptional">
      <formula>LEFT(A70,LEN("Exceptional"))="Exceptional"</formula>
    </cfRule>
    <cfRule type="beginsWith" dxfId="3169" priority="61" stopIfTrue="1" operator="beginsWith" text="Professional">
      <formula>LEFT(A70,LEN("Professional"))="Professional"</formula>
    </cfRule>
    <cfRule type="beginsWith" dxfId="3168" priority="62" stopIfTrue="1" operator="beginsWith" text="Advanced">
      <formula>LEFT(A70,LEN("Advanced"))="Advanced"</formula>
    </cfRule>
    <cfRule type="beginsWith" dxfId="3167" priority="63" stopIfTrue="1" operator="beginsWith" text="Intermediate">
      <formula>LEFT(A70,LEN("Intermediate"))="Intermediate"</formula>
    </cfRule>
    <cfRule type="beginsWith" dxfId="3166" priority="64" stopIfTrue="1" operator="beginsWith" text="Basic">
      <formula>LEFT(A70,LEN("Basic"))="Basic"</formula>
    </cfRule>
    <cfRule type="beginsWith" dxfId="3165" priority="65" stopIfTrue="1" operator="beginsWith" text="Required">
      <formula>LEFT(A70,LEN("Required"))="Required"</formula>
    </cfRule>
    <cfRule type="notContainsBlanks" dxfId="3164" priority="66" stopIfTrue="1">
      <formula>LEN(TRIM(A70))&gt;0</formula>
    </cfRule>
  </conditionalFormatting>
  <conditionalFormatting sqref="E70:F70">
    <cfRule type="beginsWith" dxfId="3163" priority="53" stopIfTrue="1" operator="beginsWith" text="Not Applicable">
      <formula>LEFT(E70,LEN("Not Applicable"))="Not Applicable"</formula>
    </cfRule>
    <cfRule type="beginsWith" dxfId="3162" priority="54" stopIfTrue="1" operator="beginsWith" text="Waived">
      <formula>LEFT(E70,LEN("Waived"))="Waived"</formula>
    </cfRule>
    <cfRule type="beginsWith" dxfId="3161" priority="55" stopIfTrue="1" operator="beginsWith" text="Pre-Passed">
      <formula>LEFT(E70,LEN("Pre-Passed"))="Pre-Passed"</formula>
    </cfRule>
    <cfRule type="beginsWith" dxfId="3160" priority="56" stopIfTrue="1" operator="beginsWith" text="Completed">
      <formula>LEFT(E70,LEN("Completed"))="Completed"</formula>
    </cfRule>
    <cfRule type="beginsWith" dxfId="3159" priority="57" stopIfTrue="1" operator="beginsWith" text="Partial">
      <formula>LEFT(E70,LEN("Partial"))="Partial"</formula>
    </cfRule>
    <cfRule type="beginsWith" dxfId="3158" priority="58" stopIfTrue="1" operator="beginsWith" text="Missing">
      <formula>LEFT(E70,LEN("Missing"))="Missing"</formula>
    </cfRule>
    <cfRule type="beginsWith" dxfId="3157" priority="59" stopIfTrue="1" operator="beginsWith" text="Untested">
      <formula>LEFT(E70,LEN("Untested"))="Untested"</formula>
    </cfRule>
    <cfRule type="notContainsBlanks" dxfId="3156" priority="67" stopIfTrue="1">
      <formula>LEN(TRIM(E70))&gt;0</formula>
    </cfRule>
  </conditionalFormatting>
  <conditionalFormatting sqref="A74">
    <cfRule type="beginsWith" dxfId="3155" priority="46" stopIfTrue="1" operator="beginsWith" text="Exceptional">
      <formula>LEFT(A74,LEN("Exceptional"))="Exceptional"</formula>
    </cfRule>
    <cfRule type="beginsWith" dxfId="3154" priority="47" stopIfTrue="1" operator="beginsWith" text="Professional">
      <formula>LEFT(A74,LEN("Professional"))="Professional"</formula>
    </cfRule>
    <cfRule type="beginsWith" dxfId="3153" priority="48" stopIfTrue="1" operator="beginsWith" text="Advanced">
      <formula>LEFT(A74,LEN("Advanced"))="Advanced"</formula>
    </cfRule>
    <cfRule type="beginsWith" dxfId="3152" priority="49" stopIfTrue="1" operator="beginsWith" text="Intermediate">
      <formula>LEFT(A74,LEN("Intermediate"))="Intermediate"</formula>
    </cfRule>
    <cfRule type="beginsWith" dxfId="3151" priority="50" stopIfTrue="1" operator="beginsWith" text="Basic">
      <formula>LEFT(A74,LEN("Basic"))="Basic"</formula>
    </cfRule>
    <cfRule type="beginsWith" dxfId="3150" priority="51" stopIfTrue="1" operator="beginsWith" text="Required">
      <formula>LEFT(A74,LEN("Required"))="Required"</formula>
    </cfRule>
    <cfRule type="notContainsBlanks" dxfId="3149" priority="52" stopIfTrue="1">
      <formula>LEN(TRIM(A74))&gt;0</formula>
    </cfRule>
  </conditionalFormatting>
  <conditionalFormatting sqref="A16">
    <cfRule type="beginsWith" dxfId="3148" priority="39" stopIfTrue="1" operator="beginsWith" text="Exceptional">
      <formula>LEFT(A16,LEN("Exceptional"))="Exceptional"</formula>
    </cfRule>
    <cfRule type="beginsWith" dxfId="3147" priority="40" stopIfTrue="1" operator="beginsWith" text="Professional">
      <formula>LEFT(A16,LEN("Professional"))="Professional"</formula>
    </cfRule>
    <cfRule type="beginsWith" dxfId="3146" priority="41" stopIfTrue="1" operator="beginsWith" text="Advanced">
      <formula>LEFT(A16,LEN("Advanced"))="Advanced"</formula>
    </cfRule>
    <cfRule type="beginsWith" dxfId="3145" priority="42" stopIfTrue="1" operator="beginsWith" text="Intermediate">
      <formula>LEFT(A16,LEN("Intermediate"))="Intermediate"</formula>
    </cfRule>
    <cfRule type="beginsWith" dxfId="3144" priority="43" stopIfTrue="1" operator="beginsWith" text="Basic">
      <formula>LEFT(A16,LEN("Basic"))="Basic"</formula>
    </cfRule>
    <cfRule type="beginsWith" dxfId="3143" priority="44" stopIfTrue="1" operator="beginsWith" text="Required">
      <formula>LEFT(A16,LEN("Required"))="Required"</formula>
    </cfRule>
    <cfRule type="notContainsBlanks" dxfId="3142" priority="45" stopIfTrue="1">
      <formula>LEN(TRIM(A16))&gt;0</formula>
    </cfRule>
  </conditionalFormatting>
  <conditionalFormatting sqref="A13">
    <cfRule type="beginsWith" dxfId="3141" priority="32" stopIfTrue="1" operator="beginsWith" text="Exceptional">
      <formula>LEFT(A13,LEN("Exceptional"))="Exceptional"</formula>
    </cfRule>
    <cfRule type="beginsWith" dxfId="3140" priority="33" stopIfTrue="1" operator="beginsWith" text="Professional">
      <formula>LEFT(A13,LEN("Professional"))="Professional"</formula>
    </cfRule>
    <cfRule type="beginsWith" dxfId="3139" priority="34" stopIfTrue="1" operator="beginsWith" text="Advanced">
      <formula>LEFT(A13,LEN("Advanced"))="Advanced"</formula>
    </cfRule>
    <cfRule type="beginsWith" dxfId="3138" priority="35" stopIfTrue="1" operator="beginsWith" text="Intermediate">
      <formula>LEFT(A13,LEN("Intermediate"))="Intermediate"</formula>
    </cfRule>
    <cfRule type="beginsWith" dxfId="3137" priority="36" stopIfTrue="1" operator="beginsWith" text="Basic">
      <formula>LEFT(A13,LEN("Basic"))="Basic"</formula>
    </cfRule>
    <cfRule type="beginsWith" dxfId="3136" priority="37" stopIfTrue="1" operator="beginsWith" text="Required">
      <formula>LEFT(A13,LEN("Required"))="Required"</formula>
    </cfRule>
    <cfRule type="notContainsBlanks" dxfId="3135" priority="38" stopIfTrue="1">
      <formula>LEN(TRIM(A13))&gt;0</formula>
    </cfRule>
  </conditionalFormatting>
  <conditionalFormatting sqref="E13">
    <cfRule type="beginsWith" dxfId="3134" priority="24" stopIfTrue="1" operator="beginsWith" text="Not Applicable">
      <formula>LEFT(E13,LEN("Not Applicable"))="Not Applicable"</formula>
    </cfRule>
    <cfRule type="beginsWith" dxfId="3133" priority="25" stopIfTrue="1" operator="beginsWith" text="Waived">
      <formula>LEFT(E13,LEN("Waived"))="Waived"</formula>
    </cfRule>
    <cfRule type="beginsWith" dxfId="3132" priority="26" stopIfTrue="1" operator="beginsWith" text="Pre-Passed">
      <formula>LEFT(E13,LEN("Pre-Passed"))="Pre-Passed"</formula>
    </cfRule>
    <cfRule type="beginsWith" dxfId="3131" priority="27" stopIfTrue="1" operator="beginsWith" text="Completed">
      <formula>LEFT(E13,LEN("Completed"))="Completed"</formula>
    </cfRule>
    <cfRule type="beginsWith" dxfId="3130" priority="28" stopIfTrue="1" operator="beginsWith" text="Partial">
      <formula>LEFT(E13,LEN("Partial"))="Partial"</formula>
    </cfRule>
    <cfRule type="beginsWith" dxfId="3129" priority="29" stopIfTrue="1" operator="beginsWith" text="Missing">
      <formula>LEFT(E13,LEN("Missing"))="Missing"</formula>
    </cfRule>
    <cfRule type="beginsWith" dxfId="3128" priority="30" stopIfTrue="1" operator="beginsWith" text="Untested">
      <formula>LEFT(E13,LEN("Untested"))="Untested"</formula>
    </cfRule>
    <cfRule type="notContainsBlanks" dxfId="3127" priority="31" stopIfTrue="1">
      <formula>LEN(TRIM(E13))&gt;0</formula>
    </cfRule>
  </conditionalFormatting>
  <conditionalFormatting sqref="F13">
    <cfRule type="beginsWith" dxfId="3126" priority="16" stopIfTrue="1" operator="beginsWith" text="Not Applicable">
      <formula>LEFT(F13,LEN("Not Applicable"))="Not Applicable"</formula>
    </cfRule>
    <cfRule type="beginsWith" dxfId="3125" priority="17" stopIfTrue="1" operator="beginsWith" text="Waived">
      <formula>LEFT(F13,LEN("Waived"))="Waived"</formula>
    </cfRule>
    <cfRule type="beginsWith" dxfId="3124" priority="18" stopIfTrue="1" operator="beginsWith" text="Pre-Passed">
      <formula>LEFT(F13,LEN("Pre-Passed"))="Pre-Passed"</formula>
    </cfRule>
    <cfRule type="beginsWith" dxfId="3123" priority="19" stopIfTrue="1" operator="beginsWith" text="Completed">
      <formula>LEFT(F13,LEN("Completed"))="Completed"</formula>
    </cfRule>
    <cfRule type="beginsWith" dxfId="3122" priority="20" stopIfTrue="1" operator="beginsWith" text="Partial">
      <formula>LEFT(F13,LEN("Partial"))="Partial"</formula>
    </cfRule>
    <cfRule type="beginsWith" dxfId="3121" priority="21" stopIfTrue="1" operator="beginsWith" text="Missing">
      <formula>LEFT(F13,LEN("Missing"))="Missing"</formula>
    </cfRule>
    <cfRule type="beginsWith" dxfId="3120" priority="22" stopIfTrue="1" operator="beginsWith" text="Untested">
      <formula>LEFT(F13,LEN("Untested"))="Untested"</formula>
    </cfRule>
    <cfRule type="notContainsBlanks" dxfId="3119" priority="23" stopIfTrue="1">
      <formula>LEN(TRIM(F13))&gt;0</formula>
    </cfRule>
  </conditionalFormatting>
  <conditionalFormatting sqref="A14">
    <cfRule type="beginsWith" dxfId="3118" priority="8" stopIfTrue="1" operator="beginsWith" text="Exceptional">
      <formula>LEFT(A14,LEN("Exceptional"))="Exceptional"</formula>
    </cfRule>
    <cfRule type="beginsWith" dxfId="3117" priority="9" stopIfTrue="1" operator="beginsWith" text="Professional">
      <formula>LEFT(A14,LEN("Professional"))="Professional"</formula>
    </cfRule>
    <cfRule type="beginsWith" dxfId="3116" priority="10" stopIfTrue="1" operator="beginsWith" text="Advanced">
      <formula>LEFT(A14,LEN("Advanced"))="Advanced"</formula>
    </cfRule>
    <cfRule type="beginsWith" dxfId="3115" priority="11" stopIfTrue="1" operator="beginsWith" text="Intermediate">
      <formula>LEFT(A14,LEN("Intermediate"))="Intermediate"</formula>
    </cfRule>
    <cfRule type="beginsWith" dxfId="3114" priority="12" stopIfTrue="1" operator="beginsWith" text="Basic">
      <formula>LEFT(A14,LEN("Basic"))="Basic"</formula>
    </cfRule>
    <cfRule type="beginsWith" dxfId="3113" priority="13" stopIfTrue="1" operator="beginsWith" text="Required">
      <formula>LEFT(A14,LEN("Required"))="Required"</formula>
    </cfRule>
    <cfRule type="notContainsBlanks" dxfId="3112" priority="14" stopIfTrue="1">
      <formula>LEN(TRIM(A14))&gt;0</formula>
    </cfRule>
  </conditionalFormatting>
  <conditionalFormatting sqref="E14:F14">
    <cfRule type="beginsWith" dxfId="3111" priority="1" stopIfTrue="1" operator="beginsWith" text="Not Applicable">
      <formula>LEFT(E14,LEN("Not Applicable"))="Not Applicable"</formula>
    </cfRule>
    <cfRule type="beginsWith" dxfId="3110" priority="2" stopIfTrue="1" operator="beginsWith" text="Waived">
      <formula>LEFT(E14,LEN("Waived"))="Waived"</formula>
    </cfRule>
    <cfRule type="beginsWith" dxfId="3109" priority="3" stopIfTrue="1" operator="beginsWith" text="Pre-Passed">
      <formula>LEFT(E14,LEN("Pre-Passed"))="Pre-Passed"</formula>
    </cfRule>
    <cfRule type="beginsWith" dxfId="3108" priority="4" stopIfTrue="1" operator="beginsWith" text="Completed">
      <formula>LEFT(E14,LEN("Completed"))="Completed"</formula>
    </cfRule>
    <cfRule type="beginsWith" dxfId="3107" priority="5" stopIfTrue="1" operator="beginsWith" text="Partial">
      <formula>LEFT(E14,LEN("Partial"))="Partial"</formula>
    </cfRule>
    <cfRule type="beginsWith" dxfId="3106" priority="6" stopIfTrue="1" operator="beginsWith" text="Missing">
      <formula>LEFT(E14,LEN("Missing"))="Missing"</formula>
    </cfRule>
    <cfRule type="beginsWith" dxfId="3105" priority="7" stopIfTrue="1" operator="beginsWith" text="Untested">
      <formula>LEFT(E14,LEN("Untested"))="Untested"</formula>
    </cfRule>
    <cfRule type="notContainsBlanks" dxfId="3104" priority="15" stopIfTrue="1">
      <formula>LEN(TRIM(E14))&gt;0</formula>
    </cfRule>
  </conditionalFormatting>
  <dataValidations count="2">
    <dataValidation type="list" showInputMessage="1" showErrorMessage="1" sqref="E87:F91 E41:F43 E82:F85 E98:F102 E45:F51 E53:F58 E60:F66 E24:F39 E68:F80 E93:F96 E104:F111 E14:F22">
      <formula1>"Untested, Missing, Partial, Completed, Waived, Not Applicable"</formula1>
    </dataValidation>
    <dataValidation type="list" allowBlank="1" showInputMessage="1" showErrorMessage="1" sqref="F7 F67 F59 F97 F86 F40 F103 F52 F23 F92 F81 F44 F1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12"/>
  <sheetViews>
    <sheetView topLeftCell="A19" zoomScaleNormal="100" workbookViewId="0">
      <selection activeCell="D31" sqref="D31"/>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26</v>
      </c>
      <c r="B1" s="4" t="s">
        <v>27</v>
      </c>
      <c r="C1" s="4" t="s">
        <v>142</v>
      </c>
      <c r="D1" s="4"/>
      <c r="E1" s="3" t="str">
        <f>""&amp;COUNTIF(E$7:E$184,"Untested")&amp;" Untested"</f>
        <v>0 Untested</v>
      </c>
      <c r="F1" s="3" t="str">
        <f>""&amp;COUNTIF(F$7:F$184,"Untested")&amp;" Untested"</f>
        <v>0 Untested</v>
      </c>
      <c r="G1" s="4"/>
    </row>
    <row r="2" spans="1:7" ht="16.5" thickBot="1">
      <c r="A2" s="12" t="s">
        <v>30</v>
      </c>
      <c r="B2" s="11" t="s">
        <v>31</v>
      </c>
      <c r="C2" s="264" t="s">
        <v>599</v>
      </c>
      <c r="D2" s="265"/>
      <c r="E2" s="14">
        <f>SUMPRODUCT(($A$7:$A$184="Required")*(E$7:E$184="Missing"))+0.5*SUMPRODUCT(($A$7:$A$184="Required")*(E$7:E$184="Partial"))</f>
        <v>0</v>
      </c>
      <c r="F2" s="14">
        <f>SUMPRODUCT(($A$7:$A$184="Required")*(F$7:F$184="Missing"))+0.5*SUMPRODUCT(($A$7:$A$184="Required")*(F$7:F$184="Partial"))</f>
        <v>0</v>
      </c>
      <c r="G2" s="11" t="str">
        <f>"Requireds "&amp;A2</f>
        <v>Requireds Missing</v>
      </c>
    </row>
    <row r="3" spans="1:7" ht="16.5" thickBot="1">
      <c r="A3" s="12" t="s">
        <v>32</v>
      </c>
      <c r="B3" s="11" t="s">
        <v>33</v>
      </c>
      <c r="C3" s="266"/>
      <c r="D3" s="267"/>
      <c r="E3" s="14">
        <f>SUMPRODUCT(($A$7:$A$184="Basic")*(E$7:E$184="Missing"))+0.5*SUMPRODUCT(($A$7:$A$184="Basic")*(E$7:E$184="Partial"))</f>
        <v>0</v>
      </c>
      <c r="F3" s="14">
        <f>SUMPRODUCT(($A$7:$A$184="Basic")*(F$7:F$184="Missing"))+0.5*SUMPRODUCT(($A$7:$A$184="Basic")*(F$7:F$184="Partial"))</f>
        <v>0</v>
      </c>
      <c r="G3" s="11" t="str">
        <f>"Basics "&amp;A2</f>
        <v>Basics Missing</v>
      </c>
    </row>
    <row r="4" spans="1:7" ht="16.5" thickBot="1">
      <c r="A4" s="12" t="s">
        <v>34</v>
      </c>
      <c r="B4" s="11" t="s">
        <v>35</v>
      </c>
      <c r="C4" s="266"/>
      <c r="D4" s="267"/>
      <c r="E4" s="14">
        <f>SUMPRODUCT(($A$7:$A$184="Advanced")*(E$7:E$184="Completed"))+SUMPRODUCT(($A$7:$A$184="Advanced")*(E$7:E$184="Pre-Passed"))+0.5*SUMPRODUCT(($A$7:$A$184="Advanced")*(E$7:E$184="Partial"))</f>
        <v>13</v>
      </c>
      <c r="F4" s="14">
        <f>SUMPRODUCT(($A$7:$A$184="Advanced")*(F$7:F$184="Completed"))+SUMPRODUCT(($A$7:$A$184="Advanced")*(F$7:F$184="Pre-Passed"))+0.5*SUMPRODUCT(($A$7:$A$184="Advanced")*(F$7:F$184="Partial"))</f>
        <v>6</v>
      </c>
      <c r="G4" s="11" t="str">
        <f>"Advanceds "&amp;A4</f>
        <v>Advanceds Completed</v>
      </c>
    </row>
    <row r="5" spans="1:7" ht="16.5" thickBot="1">
      <c r="A5" s="12" t="s">
        <v>36</v>
      </c>
      <c r="B5" s="11" t="s">
        <v>231</v>
      </c>
      <c r="C5" s="266"/>
      <c r="D5" s="267"/>
      <c r="E5" s="14">
        <f>SUMPRODUCT(($A$7:$A$184="Professional")*(E$7:E$184="Completed"))+SUMPRODUCT(($A$7:$A$184="Professional")*(E$7:E$184="Pre-Passed"))+0.5*SUMPRODUCT(($A$7:$A$184="Professional")*(E$7:E$184="Partial"))</f>
        <v>1</v>
      </c>
      <c r="F5" s="14">
        <f>SUMPRODUCT(($A$7:$A$184="Professional")*(F$7:F$184="Completed"))+SUMPRODUCT(($A$7:$A$184="Professional")*(F$7:F$184="Pre-Passed"))+0.5*SUMPRODUCT(($A$7:$A$184="Professional")*(F$7:F$184="Partial"))</f>
        <v>0</v>
      </c>
      <c r="G5" s="11" t="str">
        <f>"Professionals "&amp;A4</f>
        <v>Professionals Completed</v>
      </c>
    </row>
    <row r="6" spans="1:7" ht="16.5" thickBot="1">
      <c r="A6" s="10" t="s">
        <v>37</v>
      </c>
      <c r="B6" s="11" t="s">
        <v>38</v>
      </c>
      <c r="C6" s="266"/>
      <c r="D6" s="267"/>
      <c r="E6" s="14">
        <f>SUMPRODUCT(($A$7:$A$183="Exceptional")*(E$7:E$183="Completed"))+SUMPRODUCT(($A$7:$A$183="Exceptional")*(E$7:E$183="Pre-Passed"))+0.5*SUMPRODUCT(($A$7:$A$183="Exceptional")*(E$7:E$183="Partial"))</f>
        <v>0</v>
      </c>
      <c r="F6" s="14">
        <f>SUMPRODUCT(($A$7:$A$183="Exceptional")*(F$7:F$183="Completed"))+SUMPRODUCT(($A$7:$A$183="Exceptional")*(F$7:F$183="Pre-Passed"))+0.5*SUMPRODUCT(($A$7:$A$183="Exceptional")*(F$7:F$183="Partial"))</f>
        <v>0</v>
      </c>
      <c r="G6" s="11" t="str">
        <f>"Exceptionals "&amp;A4</f>
        <v>Exceptionals Completed</v>
      </c>
    </row>
    <row r="7" spans="1:7" ht="16.5" thickBot="1">
      <c r="A7" s="262" t="s">
        <v>576</v>
      </c>
      <c r="B7" s="263"/>
      <c r="C7" s="4" t="s">
        <v>39</v>
      </c>
      <c r="D7" s="4" t="s">
        <v>234</v>
      </c>
      <c r="E7" s="4" t="s">
        <v>40</v>
      </c>
      <c r="F7" s="4" t="s">
        <v>41</v>
      </c>
      <c r="G7" s="4" t="s">
        <v>235</v>
      </c>
    </row>
    <row r="8" spans="1:7" ht="16.5" thickBot="1">
      <c r="A8" s="118" t="s">
        <v>535</v>
      </c>
      <c r="B8" s="11" t="s">
        <v>545</v>
      </c>
      <c r="C8" s="11" t="s">
        <v>546</v>
      </c>
      <c r="D8" s="11"/>
      <c r="E8" s="14">
        <v>0</v>
      </c>
      <c r="F8" s="14">
        <v>0</v>
      </c>
      <c r="G8" s="11"/>
    </row>
    <row r="9" spans="1:7" ht="16.5" thickBot="1">
      <c r="A9" s="119" t="s">
        <v>491</v>
      </c>
      <c r="B9" s="11" t="s">
        <v>495</v>
      </c>
      <c r="C9" s="11" t="s">
        <v>496</v>
      </c>
      <c r="D9" s="11"/>
      <c r="E9" s="14">
        <v>0</v>
      </c>
      <c r="F9" s="14">
        <v>0</v>
      </c>
      <c r="G9" s="11"/>
    </row>
    <row r="10" spans="1:7" ht="16.5" thickBot="1">
      <c r="A10" s="119" t="s">
        <v>492</v>
      </c>
      <c r="B10" s="11" t="s">
        <v>497</v>
      </c>
      <c r="C10" s="11" t="s">
        <v>498</v>
      </c>
      <c r="D10" s="11"/>
      <c r="E10" s="14">
        <v>0</v>
      </c>
      <c r="F10" s="14">
        <v>0</v>
      </c>
      <c r="G10" s="11"/>
    </row>
    <row r="11" spans="1:7" ht="16.5" thickBot="1">
      <c r="A11" s="120" t="s">
        <v>493</v>
      </c>
      <c r="B11" s="11" t="s">
        <v>490</v>
      </c>
      <c r="C11" s="11" t="s">
        <v>494</v>
      </c>
      <c r="D11" s="11"/>
      <c r="E11" s="14">
        <v>0</v>
      </c>
      <c r="F11" s="14">
        <v>0</v>
      </c>
      <c r="G11" s="11"/>
    </row>
    <row r="12" spans="1:7" ht="16.5" thickBot="1">
      <c r="A12" s="262" t="s">
        <v>486</v>
      </c>
      <c r="B12" s="263"/>
      <c r="C12" s="4" t="s">
        <v>39</v>
      </c>
      <c r="D12" s="4" t="s">
        <v>234</v>
      </c>
      <c r="E12" s="4" t="s">
        <v>40</v>
      </c>
      <c r="F12" s="4" t="s">
        <v>41</v>
      </c>
      <c r="G12" s="4" t="s">
        <v>235</v>
      </c>
    </row>
    <row r="13" spans="1:7" ht="16.5" thickBot="1">
      <c r="A13" s="15" t="s">
        <v>42</v>
      </c>
      <c r="B13" s="11" t="s">
        <v>115</v>
      </c>
      <c r="C13" s="11" t="s">
        <v>138</v>
      </c>
      <c r="D13" s="11"/>
      <c r="E13" s="4" t="s">
        <v>34</v>
      </c>
      <c r="F13" s="4" t="s">
        <v>34</v>
      </c>
      <c r="G13" s="11" t="s">
        <v>1083</v>
      </c>
    </row>
    <row r="14" spans="1:7" ht="16.5" thickBot="1">
      <c r="A14" s="16" t="s">
        <v>43</v>
      </c>
      <c r="B14" s="11" t="s">
        <v>116</v>
      </c>
      <c r="C14" s="11" t="s">
        <v>482</v>
      </c>
      <c r="D14" s="11"/>
      <c r="E14" s="4" t="s">
        <v>34</v>
      </c>
      <c r="F14" s="4" t="s">
        <v>34</v>
      </c>
      <c r="G14" s="11"/>
    </row>
    <row r="15" spans="1:7" ht="26.25" thickBot="1">
      <c r="A15" s="117" t="s">
        <v>44</v>
      </c>
      <c r="B15" s="11" t="s">
        <v>483</v>
      </c>
      <c r="C15" s="11" t="s">
        <v>487</v>
      </c>
      <c r="D15" s="11"/>
      <c r="E15" s="4" t="s">
        <v>34</v>
      </c>
      <c r="F15" s="4" t="s">
        <v>34</v>
      </c>
      <c r="G15" s="11"/>
    </row>
    <row r="16" spans="1:7" ht="26.25" thickBot="1">
      <c r="A16" s="18" t="s">
        <v>65</v>
      </c>
      <c r="B16" s="11" t="s">
        <v>119</v>
      </c>
      <c r="C16" s="11" t="s">
        <v>322</v>
      </c>
      <c r="D16" s="11"/>
      <c r="E16" s="4" t="s">
        <v>30</v>
      </c>
      <c r="F16" s="4" t="s">
        <v>30</v>
      </c>
      <c r="G16" s="11"/>
    </row>
    <row r="17" spans="1:7" ht="16.5" thickBot="1">
      <c r="A17" s="262" t="s">
        <v>485</v>
      </c>
      <c r="B17" s="263"/>
      <c r="C17" s="4" t="s">
        <v>39</v>
      </c>
      <c r="D17" s="4" t="s">
        <v>234</v>
      </c>
      <c r="E17" s="4" t="s">
        <v>40</v>
      </c>
      <c r="F17" s="4" t="s">
        <v>41</v>
      </c>
      <c r="G17" s="4" t="s">
        <v>235</v>
      </c>
    </row>
    <row r="18" spans="1:7" ht="26.25" thickBot="1">
      <c r="A18" s="15" t="s">
        <v>42</v>
      </c>
      <c r="B18" s="11" t="s">
        <v>164</v>
      </c>
      <c r="C18" s="11" t="s">
        <v>488</v>
      </c>
      <c r="D18" s="11"/>
      <c r="E18" s="4" t="s">
        <v>34</v>
      </c>
      <c r="F18" s="4" t="s">
        <v>34</v>
      </c>
      <c r="G18" s="11"/>
    </row>
    <row r="19" spans="1:7" ht="26.25" thickBot="1">
      <c r="A19" s="16" t="s">
        <v>43</v>
      </c>
      <c r="B19" s="11" t="s">
        <v>165</v>
      </c>
      <c r="C19" s="11" t="s">
        <v>489</v>
      </c>
      <c r="D19" s="11"/>
      <c r="E19" s="4" t="s">
        <v>34</v>
      </c>
      <c r="F19" s="4" t="s">
        <v>34</v>
      </c>
      <c r="G19" s="11"/>
    </row>
    <row r="20" spans="1:7" ht="26.25" thickBot="1">
      <c r="A20" s="17" t="s">
        <v>44</v>
      </c>
      <c r="B20" s="11" t="s">
        <v>320</v>
      </c>
      <c r="C20" s="11" t="s">
        <v>597</v>
      </c>
      <c r="D20" s="11"/>
      <c r="E20" s="4" t="s">
        <v>34</v>
      </c>
      <c r="F20" s="4" t="s">
        <v>34</v>
      </c>
      <c r="G20" s="11"/>
    </row>
    <row r="21" spans="1:7" ht="39" thickBot="1">
      <c r="A21" s="17" t="s">
        <v>44</v>
      </c>
      <c r="B21" s="11" t="s">
        <v>291</v>
      </c>
      <c r="C21" s="11" t="s">
        <v>321</v>
      </c>
      <c r="D21" s="11" t="s">
        <v>1097</v>
      </c>
      <c r="E21" s="4" t="s">
        <v>34</v>
      </c>
      <c r="F21" s="4" t="s">
        <v>30</v>
      </c>
      <c r="G21" s="11"/>
    </row>
    <row r="22" spans="1:7" ht="16.5" thickBot="1">
      <c r="A22" s="18" t="s">
        <v>65</v>
      </c>
      <c r="B22" s="11" t="s">
        <v>166</v>
      </c>
      <c r="C22" s="11" t="s">
        <v>323</v>
      </c>
      <c r="D22" s="11"/>
      <c r="E22" s="4" t="s">
        <v>30</v>
      </c>
      <c r="F22" s="4" t="s">
        <v>30</v>
      </c>
      <c r="G22" s="11"/>
    </row>
    <row r="23" spans="1:7" ht="16.5" thickBot="1">
      <c r="A23" s="262" t="s">
        <v>448</v>
      </c>
      <c r="B23" s="263"/>
      <c r="C23" s="4" t="s">
        <v>454</v>
      </c>
      <c r="D23" s="4" t="s">
        <v>234</v>
      </c>
      <c r="E23" s="4" t="s">
        <v>40</v>
      </c>
      <c r="F23" s="4" t="s">
        <v>41</v>
      </c>
      <c r="G23" s="4" t="s">
        <v>235</v>
      </c>
    </row>
    <row r="24" spans="1:7" ht="26.25" thickBot="1">
      <c r="A24" s="26" t="s">
        <v>42</v>
      </c>
      <c r="B24" s="11" t="s">
        <v>451</v>
      </c>
      <c r="C24" s="11" t="s">
        <v>461</v>
      </c>
      <c r="D24" s="11"/>
      <c r="E24" s="4" t="s">
        <v>34</v>
      </c>
      <c r="F24" s="4" t="s">
        <v>34</v>
      </c>
      <c r="G24" s="11"/>
    </row>
    <row r="25" spans="1:7" ht="26.25" thickBot="1">
      <c r="A25" s="26" t="s">
        <v>42</v>
      </c>
      <c r="B25" s="11" t="s">
        <v>452</v>
      </c>
      <c r="C25" s="11" t="s">
        <v>460</v>
      </c>
      <c r="D25" s="11"/>
      <c r="E25" s="4" t="s">
        <v>34</v>
      </c>
      <c r="F25" s="4" t="s">
        <v>34</v>
      </c>
      <c r="G25" s="11"/>
    </row>
    <row r="26" spans="1:7" ht="39" thickBot="1">
      <c r="A26" s="26" t="s">
        <v>42</v>
      </c>
      <c r="B26" s="11" t="s">
        <v>453</v>
      </c>
      <c r="C26" s="11" t="s">
        <v>459</v>
      </c>
      <c r="D26" s="11"/>
      <c r="E26" s="4" t="s">
        <v>34</v>
      </c>
      <c r="F26" s="4" t="s">
        <v>34</v>
      </c>
      <c r="G26" s="11"/>
    </row>
    <row r="27" spans="1:7" ht="51.75" thickBot="1">
      <c r="A27" s="16" t="s">
        <v>43</v>
      </c>
      <c r="B27" s="11" t="s">
        <v>456</v>
      </c>
      <c r="C27" s="11" t="s">
        <v>455</v>
      </c>
      <c r="D27" s="11"/>
      <c r="E27" s="4" t="s">
        <v>34</v>
      </c>
      <c r="F27" s="4" t="s">
        <v>34</v>
      </c>
      <c r="G27" s="11"/>
    </row>
    <row r="28" spans="1:7" ht="26.25" thickBot="1">
      <c r="A28" s="16" t="s">
        <v>43</v>
      </c>
      <c r="B28" s="11" t="s">
        <v>457</v>
      </c>
      <c r="C28" s="11" t="s">
        <v>462</v>
      </c>
      <c r="D28" s="11"/>
      <c r="E28" s="4" t="s">
        <v>34</v>
      </c>
      <c r="F28" s="4" t="s">
        <v>34</v>
      </c>
      <c r="G28" s="11"/>
    </row>
    <row r="29" spans="1:7" ht="39" thickBot="1">
      <c r="A29" s="16" t="s">
        <v>43</v>
      </c>
      <c r="B29" s="11" t="s">
        <v>458</v>
      </c>
      <c r="C29" s="11" t="s">
        <v>463</v>
      </c>
      <c r="D29" s="11"/>
      <c r="E29" s="4" t="s">
        <v>34</v>
      </c>
      <c r="F29" s="4" t="s">
        <v>34</v>
      </c>
      <c r="G29" s="11"/>
    </row>
    <row r="30" spans="1:7" ht="51.75" thickBot="1">
      <c r="A30" s="27" t="s">
        <v>44</v>
      </c>
      <c r="B30" s="11" t="s">
        <v>464</v>
      </c>
      <c r="C30" s="11" t="s">
        <v>598</v>
      </c>
      <c r="D30" s="11"/>
      <c r="E30" s="4" t="s">
        <v>34</v>
      </c>
      <c r="F30" s="4" t="s">
        <v>32</v>
      </c>
      <c r="G30" s="11" t="s">
        <v>1084</v>
      </c>
    </row>
    <row r="31" spans="1:7" ht="16.5" thickBot="1">
      <c r="A31" s="27" t="s">
        <v>44</v>
      </c>
      <c r="B31" s="11" t="s">
        <v>468</v>
      </c>
      <c r="C31" s="11" t="s">
        <v>465</v>
      </c>
      <c r="D31" s="11"/>
      <c r="E31" s="4" t="s">
        <v>34</v>
      </c>
      <c r="F31" s="4" t="s">
        <v>30</v>
      </c>
      <c r="G31" s="11"/>
    </row>
    <row r="32" spans="1:7" ht="16.5" thickBot="1">
      <c r="A32" s="27" t="s">
        <v>44</v>
      </c>
      <c r="B32" s="11" t="s">
        <v>467</v>
      </c>
      <c r="C32" s="11" t="s">
        <v>466</v>
      </c>
      <c r="D32" s="11"/>
      <c r="E32" s="4" t="s">
        <v>34</v>
      </c>
      <c r="F32" s="4" t="s">
        <v>30</v>
      </c>
      <c r="G32" s="11"/>
    </row>
    <row r="33" spans="1:7" ht="16.5" thickBot="1">
      <c r="A33" s="18" t="s">
        <v>65</v>
      </c>
      <c r="B33" s="11" t="s">
        <v>469</v>
      </c>
      <c r="C33" s="112" t="s">
        <v>471</v>
      </c>
      <c r="D33" s="11"/>
      <c r="E33" s="4" t="s">
        <v>30</v>
      </c>
      <c r="F33" s="4" t="s">
        <v>30</v>
      </c>
      <c r="G33" s="11"/>
    </row>
    <row r="34" spans="1:7" ht="16.5" thickBot="1">
      <c r="A34" s="18" t="s">
        <v>65</v>
      </c>
      <c r="B34" s="11" t="s">
        <v>470</v>
      </c>
      <c r="C34" s="113" t="s">
        <v>472</v>
      </c>
      <c r="D34" s="11"/>
      <c r="E34" s="4" t="s">
        <v>30</v>
      </c>
      <c r="F34" s="4" t="s">
        <v>30</v>
      </c>
      <c r="G34" s="11"/>
    </row>
    <row r="35" spans="1:7" ht="16.5" thickBot="1">
      <c r="A35" s="262" t="s">
        <v>324</v>
      </c>
      <c r="B35" s="263"/>
      <c r="C35" s="4" t="s">
        <v>39</v>
      </c>
      <c r="D35" s="4" t="s">
        <v>234</v>
      </c>
      <c r="E35" s="4" t="s">
        <v>40</v>
      </c>
      <c r="F35" s="4" t="s">
        <v>41</v>
      </c>
      <c r="G35" s="4" t="s">
        <v>235</v>
      </c>
    </row>
    <row r="36" spans="1:7" ht="16.5" thickBot="1">
      <c r="A36" s="15" t="s">
        <v>42</v>
      </c>
      <c r="B36" s="11" t="s">
        <v>114</v>
      </c>
      <c r="C36" s="11" t="s">
        <v>325</v>
      </c>
      <c r="D36" s="11"/>
      <c r="E36" s="4" t="s">
        <v>34</v>
      </c>
      <c r="F36" s="4" t="s">
        <v>34</v>
      </c>
      <c r="G36" s="11"/>
    </row>
    <row r="37" spans="1:7" ht="16.5" thickBot="1">
      <c r="A37" s="26" t="s">
        <v>42</v>
      </c>
      <c r="B37" s="11" t="s">
        <v>473</v>
      </c>
      <c r="C37" s="11" t="s">
        <v>475</v>
      </c>
      <c r="D37" s="11"/>
      <c r="E37" s="4" t="s">
        <v>34</v>
      </c>
      <c r="F37" s="4" t="s">
        <v>34</v>
      </c>
      <c r="G37" s="11"/>
    </row>
    <row r="38" spans="1:7" ht="16.5" thickBot="1">
      <c r="A38" s="26" t="s">
        <v>42</v>
      </c>
      <c r="B38" s="11" t="s">
        <v>121</v>
      </c>
      <c r="C38" s="11" t="s">
        <v>484</v>
      </c>
      <c r="D38" s="11"/>
      <c r="E38" s="4" t="s">
        <v>34</v>
      </c>
      <c r="F38" s="4" t="s">
        <v>34</v>
      </c>
      <c r="G38" s="11"/>
    </row>
    <row r="39" spans="1:7" ht="26.25" thickBot="1">
      <c r="A39" s="26" t="s">
        <v>42</v>
      </c>
      <c r="B39" s="11" t="s">
        <v>306</v>
      </c>
      <c r="C39" s="11" t="s">
        <v>480</v>
      </c>
      <c r="D39" s="11"/>
      <c r="E39" s="4" t="s">
        <v>34</v>
      </c>
      <c r="F39" s="4" t="s">
        <v>34</v>
      </c>
      <c r="G39" s="11"/>
    </row>
    <row r="40" spans="1:7" ht="51.75" thickBot="1">
      <c r="A40" s="16" t="s">
        <v>43</v>
      </c>
      <c r="B40" s="11" t="s">
        <v>117</v>
      </c>
      <c r="C40" s="11" t="s">
        <v>328</v>
      </c>
      <c r="D40" s="11"/>
      <c r="E40" s="4" t="s">
        <v>34</v>
      </c>
      <c r="F40" s="4" t="s">
        <v>34</v>
      </c>
      <c r="G40" s="11"/>
    </row>
    <row r="41" spans="1:7" ht="26.25" thickBot="1">
      <c r="A41" s="16" t="s">
        <v>43</v>
      </c>
      <c r="B41" s="11" t="s">
        <v>474</v>
      </c>
      <c r="C41" s="11" t="s">
        <v>476</v>
      </c>
      <c r="D41" s="11"/>
      <c r="E41" s="4" t="s">
        <v>34</v>
      </c>
      <c r="F41" s="4" t="s">
        <v>34</v>
      </c>
      <c r="G41" s="11"/>
    </row>
    <row r="42" spans="1:7" ht="26.25" thickBot="1">
      <c r="A42" s="16" t="s">
        <v>43</v>
      </c>
      <c r="B42" s="11" t="s">
        <v>326</v>
      </c>
      <c r="C42" s="11" t="s">
        <v>327</v>
      </c>
      <c r="D42" s="11"/>
      <c r="E42" s="4" t="s">
        <v>34</v>
      </c>
      <c r="F42" s="4" t="s">
        <v>34</v>
      </c>
      <c r="G42" s="11"/>
    </row>
    <row r="43" spans="1:7" ht="26.25" thickBot="1">
      <c r="A43" s="16" t="s">
        <v>43</v>
      </c>
      <c r="B43" s="11" t="s">
        <v>307</v>
      </c>
      <c r="C43" s="11" t="s">
        <v>481</v>
      </c>
      <c r="D43" s="11"/>
      <c r="E43" s="4" t="s">
        <v>34</v>
      </c>
      <c r="F43" s="4" t="s">
        <v>34</v>
      </c>
      <c r="G43" s="11"/>
    </row>
    <row r="44" spans="1:7" ht="26.25" thickBot="1">
      <c r="A44" s="17" t="s">
        <v>44</v>
      </c>
      <c r="B44" s="11" t="s">
        <v>118</v>
      </c>
      <c r="C44" s="11" t="s">
        <v>329</v>
      </c>
      <c r="D44" s="11"/>
      <c r="E44" s="4" t="s">
        <v>30</v>
      </c>
      <c r="F44" s="4" t="s">
        <v>30</v>
      </c>
      <c r="G44" s="11"/>
    </row>
    <row r="45" spans="1:7" ht="26.25" thickBot="1">
      <c r="A45" s="27" t="s">
        <v>44</v>
      </c>
      <c r="B45" s="11" t="s">
        <v>310</v>
      </c>
      <c r="C45" s="11" t="s">
        <v>311</v>
      </c>
      <c r="D45" s="11"/>
      <c r="E45" s="4" t="s">
        <v>30</v>
      </c>
      <c r="F45" s="4" t="s">
        <v>30</v>
      </c>
      <c r="G45" s="11"/>
    </row>
    <row r="46" spans="1:7" ht="26.25" thickBot="1">
      <c r="A46" s="27" t="s">
        <v>44</v>
      </c>
      <c r="B46" s="11" t="s">
        <v>332</v>
      </c>
      <c r="C46" s="11" t="s">
        <v>333</v>
      </c>
      <c r="D46" s="11"/>
      <c r="E46" s="4" t="s">
        <v>30</v>
      </c>
      <c r="F46" s="4" t="s">
        <v>30</v>
      </c>
      <c r="G46" s="11"/>
    </row>
    <row r="47" spans="1:7" ht="16.5" thickBot="1">
      <c r="A47" s="27" t="s">
        <v>44</v>
      </c>
      <c r="B47" s="11" t="s">
        <v>308</v>
      </c>
      <c r="C47" s="11" t="s">
        <v>478</v>
      </c>
      <c r="D47" s="11"/>
      <c r="E47" s="4" t="s">
        <v>30</v>
      </c>
      <c r="F47" s="4" t="s">
        <v>30</v>
      </c>
      <c r="G47" s="11"/>
    </row>
    <row r="48" spans="1:7" ht="26.25" thickBot="1">
      <c r="A48" s="18" t="s">
        <v>65</v>
      </c>
      <c r="B48" s="11" t="s">
        <v>330</v>
      </c>
      <c r="C48" s="11" t="s">
        <v>331</v>
      </c>
      <c r="D48" s="11"/>
      <c r="E48" s="4" t="s">
        <v>30</v>
      </c>
      <c r="F48" s="4" t="s">
        <v>30</v>
      </c>
      <c r="G48" s="11"/>
    </row>
    <row r="49" spans="1:7" ht="16.5" thickBot="1">
      <c r="A49" s="18" t="s">
        <v>65</v>
      </c>
      <c r="B49" s="11" t="s">
        <v>120</v>
      </c>
      <c r="C49" s="11" t="s">
        <v>477</v>
      </c>
      <c r="D49" s="11"/>
      <c r="E49" s="4" t="s">
        <v>30</v>
      </c>
      <c r="F49" s="4" t="s">
        <v>30</v>
      </c>
      <c r="G49" s="11"/>
    </row>
    <row r="50" spans="1:7" ht="16.5" thickBot="1">
      <c r="A50" s="18" t="s">
        <v>65</v>
      </c>
      <c r="B50" s="11" t="s">
        <v>309</v>
      </c>
      <c r="C50" s="11" t="s">
        <v>479</v>
      </c>
      <c r="D50" s="11"/>
      <c r="E50" s="4" t="s">
        <v>30</v>
      </c>
      <c r="F50" s="4" t="s">
        <v>30</v>
      </c>
      <c r="G50" s="11"/>
    </row>
    <row r="51" spans="1:7" ht="16.5" thickBot="1">
      <c r="A51" s="262" t="s">
        <v>437</v>
      </c>
      <c r="B51" s="263"/>
      <c r="C51" s="4" t="s">
        <v>39</v>
      </c>
      <c r="D51" s="4" t="s">
        <v>234</v>
      </c>
      <c r="E51" s="4" t="s">
        <v>40</v>
      </c>
      <c r="F51" s="4" t="s">
        <v>41</v>
      </c>
      <c r="G51" s="4" t="s">
        <v>235</v>
      </c>
    </row>
    <row r="52" spans="1:7" ht="16.5" thickBot="1">
      <c r="A52" s="26" t="s">
        <v>42</v>
      </c>
      <c r="B52" s="11" t="s">
        <v>297</v>
      </c>
      <c r="C52" s="11" t="s">
        <v>438</v>
      </c>
      <c r="D52" s="11"/>
      <c r="E52" s="4" t="s">
        <v>34</v>
      </c>
      <c r="F52" s="4" t="s">
        <v>34</v>
      </c>
      <c r="G52" s="11"/>
    </row>
    <row r="53" spans="1:7" ht="16.5" thickBot="1">
      <c r="A53" s="26" t="s">
        <v>42</v>
      </c>
      <c r="B53" s="11" t="s">
        <v>122</v>
      </c>
      <c r="C53" s="11" t="s">
        <v>139</v>
      </c>
      <c r="D53" s="11"/>
      <c r="E53" s="4" t="s">
        <v>34</v>
      </c>
      <c r="F53" s="4" t="s">
        <v>34</v>
      </c>
      <c r="G53" s="11"/>
    </row>
    <row r="54" spans="1:7" ht="26.25" thickBot="1">
      <c r="A54" s="16" t="s">
        <v>43</v>
      </c>
      <c r="B54" s="11" t="s">
        <v>123</v>
      </c>
      <c r="C54" s="11" t="s">
        <v>442</v>
      </c>
      <c r="D54" s="11"/>
      <c r="E54" s="4" t="s">
        <v>34</v>
      </c>
      <c r="F54" s="4" t="s">
        <v>34</v>
      </c>
      <c r="G54" s="11"/>
    </row>
    <row r="55" spans="1:7" ht="26.25" thickBot="1">
      <c r="A55" s="16" t="s">
        <v>43</v>
      </c>
      <c r="B55" s="11" t="s">
        <v>126</v>
      </c>
      <c r="C55" s="11" t="s">
        <v>439</v>
      </c>
      <c r="D55" s="11"/>
      <c r="E55" s="4" t="s">
        <v>34</v>
      </c>
      <c r="F55" s="4" t="s">
        <v>34</v>
      </c>
      <c r="G55" s="11"/>
    </row>
    <row r="56" spans="1:7" ht="26.25" thickBot="1">
      <c r="A56" s="16" t="s">
        <v>43</v>
      </c>
      <c r="B56" s="11" t="s">
        <v>228</v>
      </c>
      <c r="C56" s="11" t="s">
        <v>445</v>
      </c>
      <c r="D56" s="11"/>
      <c r="E56" s="4" t="s">
        <v>34</v>
      </c>
      <c r="F56" s="4" t="s">
        <v>34</v>
      </c>
      <c r="G56" s="11"/>
    </row>
    <row r="57" spans="1:7" ht="26.25" thickBot="1">
      <c r="A57" s="27" t="s">
        <v>44</v>
      </c>
      <c r="B57" s="11" t="s">
        <v>124</v>
      </c>
      <c r="C57" s="11" t="s">
        <v>312</v>
      </c>
      <c r="D57" s="11"/>
      <c r="E57" s="4" t="s">
        <v>34</v>
      </c>
      <c r="F57" s="4" t="s">
        <v>34</v>
      </c>
      <c r="G57" s="11"/>
    </row>
    <row r="58" spans="1:7" ht="26.25" thickBot="1">
      <c r="A58" s="49" t="s">
        <v>44</v>
      </c>
      <c r="B58" s="11" t="s">
        <v>127</v>
      </c>
      <c r="C58" s="11" t="s">
        <v>440</v>
      </c>
      <c r="D58" s="11"/>
      <c r="E58" s="4" t="s">
        <v>34</v>
      </c>
      <c r="F58" s="4" t="s">
        <v>34</v>
      </c>
      <c r="G58" s="11" t="s">
        <v>1086</v>
      </c>
    </row>
    <row r="59" spans="1:7" ht="39" thickBot="1">
      <c r="A59" s="49" t="s">
        <v>44</v>
      </c>
      <c r="B59" s="11" t="s">
        <v>444</v>
      </c>
      <c r="C59" s="11" t="s">
        <v>443</v>
      </c>
      <c r="D59" s="11" t="s">
        <v>1098</v>
      </c>
      <c r="E59" s="4" t="s">
        <v>37</v>
      </c>
      <c r="F59" s="4" t="s">
        <v>37</v>
      </c>
      <c r="G59" s="11" t="s">
        <v>1085</v>
      </c>
    </row>
    <row r="60" spans="1:7" ht="26.25" thickBot="1">
      <c r="A60" s="18" t="s">
        <v>65</v>
      </c>
      <c r="B60" s="11" t="s">
        <v>314</v>
      </c>
      <c r="C60" s="11" t="s">
        <v>313</v>
      </c>
      <c r="D60" s="11"/>
      <c r="E60" s="4" t="s">
        <v>30</v>
      </c>
      <c r="F60" s="4" t="s">
        <v>30</v>
      </c>
      <c r="G60" s="11"/>
    </row>
    <row r="61" spans="1:7" ht="26.25" thickBot="1">
      <c r="A61" s="18" t="s">
        <v>65</v>
      </c>
      <c r="B61" s="11" t="s">
        <v>128</v>
      </c>
      <c r="C61" s="11" t="s">
        <v>441</v>
      </c>
      <c r="D61" s="11"/>
      <c r="E61" s="4" t="s">
        <v>30</v>
      </c>
      <c r="F61" s="4" t="s">
        <v>30</v>
      </c>
      <c r="G61" s="11"/>
    </row>
    <row r="62" spans="1:7" ht="26.25" thickBot="1">
      <c r="A62" s="18" t="s">
        <v>65</v>
      </c>
      <c r="B62" s="11" t="s">
        <v>446</v>
      </c>
      <c r="C62" s="11" t="s">
        <v>447</v>
      </c>
      <c r="D62" s="11"/>
      <c r="E62" s="4" t="s">
        <v>30</v>
      </c>
      <c r="F62" s="4" t="s">
        <v>30</v>
      </c>
      <c r="G62" s="11"/>
    </row>
    <row r="63" spans="1:7" ht="26.25" thickBot="1">
      <c r="A63" s="29" t="s">
        <v>232</v>
      </c>
      <c r="B63" s="11" t="s">
        <v>152</v>
      </c>
      <c r="C63" s="11" t="s">
        <v>547</v>
      </c>
      <c r="D63" s="11"/>
      <c r="E63" s="4" t="s">
        <v>30</v>
      </c>
      <c r="F63" s="4" t="s">
        <v>30</v>
      </c>
      <c r="G63" s="11"/>
    </row>
    <row r="64" spans="1:7" ht="16.5" thickBot="1">
      <c r="A64" s="29" t="s">
        <v>232</v>
      </c>
      <c r="B64" s="11" t="s">
        <v>153</v>
      </c>
      <c r="C64" s="11" t="s">
        <v>548</v>
      </c>
      <c r="D64" s="11"/>
      <c r="E64" s="4" t="s">
        <v>30</v>
      </c>
      <c r="F64" s="4" t="s">
        <v>30</v>
      </c>
      <c r="G64" s="11"/>
    </row>
    <row r="65" spans="1:7" ht="16.5" thickBot="1">
      <c r="A65" s="29" t="s">
        <v>232</v>
      </c>
      <c r="B65" s="11" t="s">
        <v>154</v>
      </c>
      <c r="C65" s="11" t="s">
        <v>549</v>
      </c>
      <c r="D65" s="11"/>
      <c r="E65" s="4" t="s">
        <v>30</v>
      </c>
      <c r="F65" s="4" t="s">
        <v>30</v>
      </c>
      <c r="G65" s="11"/>
    </row>
    <row r="66" spans="1:7" ht="16.5" thickBot="1">
      <c r="A66" s="262" t="s">
        <v>423</v>
      </c>
      <c r="B66" s="263"/>
      <c r="C66" s="20" t="s">
        <v>222</v>
      </c>
      <c r="D66" s="4" t="s">
        <v>234</v>
      </c>
      <c r="E66" s="4" t="s">
        <v>40</v>
      </c>
      <c r="F66" s="4" t="s">
        <v>41</v>
      </c>
      <c r="G66" s="4" t="s">
        <v>235</v>
      </c>
    </row>
    <row r="67" spans="1:7" ht="26.25" thickBot="1">
      <c r="A67" s="26" t="s">
        <v>42</v>
      </c>
      <c r="B67" s="11" t="s">
        <v>420</v>
      </c>
      <c r="C67" s="11" t="s">
        <v>418</v>
      </c>
      <c r="D67" s="11"/>
      <c r="E67" s="4" t="s">
        <v>34</v>
      </c>
      <c r="F67" s="4" t="s">
        <v>34</v>
      </c>
      <c r="G67" s="11"/>
    </row>
    <row r="68" spans="1:7" ht="26.25" thickBot="1">
      <c r="A68" s="16" t="s">
        <v>43</v>
      </c>
      <c r="B68" s="11" t="s">
        <v>229</v>
      </c>
      <c r="C68" s="11" t="s">
        <v>419</v>
      </c>
      <c r="D68" s="11"/>
      <c r="E68" s="4" t="s">
        <v>34</v>
      </c>
      <c r="F68" s="4" t="s">
        <v>34</v>
      </c>
      <c r="G68" s="11"/>
    </row>
    <row r="69" spans="1:7" ht="102.75" thickBot="1">
      <c r="A69" s="49" t="s">
        <v>44</v>
      </c>
      <c r="B69" s="11" t="s">
        <v>226</v>
      </c>
      <c r="C69" s="11" t="s">
        <v>421</v>
      </c>
      <c r="D69" s="11" t="s">
        <v>1103</v>
      </c>
      <c r="E69" s="4" t="s">
        <v>34</v>
      </c>
      <c r="F69" s="4" t="s">
        <v>32</v>
      </c>
      <c r="G69" s="11" t="s">
        <v>1087</v>
      </c>
    </row>
    <row r="70" spans="1:7" ht="26.25" thickBot="1">
      <c r="A70" s="18" t="s">
        <v>65</v>
      </c>
      <c r="B70" s="11" t="s">
        <v>227</v>
      </c>
      <c r="C70" s="11" t="s">
        <v>422</v>
      </c>
      <c r="D70" s="11"/>
      <c r="E70" s="4" t="s">
        <v>30</v>
      </c>
      <c r="F70" s="4" t="s">
        <v>30</v>
      </c>
      <c r="G70" s="11"/>
    </row>
    <row r="71" spans="1:7" ht="16.5" thickBot="1">
      <c r="A71" s="29" t="s">
        <v>232</v>
      </c>
      <c r="B71" s="11" t="s">
        <v>429</v>
      </c>
      <c r="C71" s="11" t="s">
        <v>430</v>
      </c>
      <c r="D71" s="11"/>
      <c r="E71" s="4" t="s">
        <v>30</v>
      </c>
      <c r="F71" s="4" t="s">
        <v>30</v>
      </c>
      <c r="G71" s="11"/>
    </row>
    <row r="72" spans="1:7" ht="16.5" thickBot="1">
      <c r="A72" s="262" t="s">
        <v>433</v>
      </c>
      <c r="B72" s="263"/>
      <c r="C72" s="20" t="s">
        <v>222</v>
      </c>
      <c r="D72" s="4" t="s">
        <v>234</v>
      </c>
      <c r="E72" s="4" t="s">
        <v>40</v>
      </c>
      <c r="F72" s="4" t="s">
        <v>41</v>
      </c>
      <c r="G72" s="4" t="s">
        <v>235</v>
      </c>
    </row>
    <row r="73" spans="1:7" ht="16.5" thickBot="1">
      <c r="A73" s="26" t="s">
        <v>42</v>
      </c>
      <c r="B73" s="11" t="s">
        <v>125</v>
      </c>
      <c r="C73" s="11" t="s">
        <v>434</v>
      </c>
      <c r="D73" s="11"/>
      <c r="E73" s="4" t="s">
        <v>34</v>
      </c>
      <c r="F73" s="4" t="s">
        <v>34</v>
      </c>
      <c r="G73" s="11"/>
    </row>
    <row r="74" spans="1:7" ht="26.25" thickBot="1">
      <c r="A74" s="26" t="s">
        <v>42</v>
      </c>
      <c r="B74" s="11" t="s">
        <v>129</v>
      </c>
      <c r="C74" s="11" t="s">
        <v>449</v>
      </c>
      <c r="D74" s="11"/>
      <c r="E74" s="4" t="s">
        <v>34</v>
      </c>
      <c r="F74" s="4" t="s">
        <v>34</v>
      </c>
      <c r="G74" s="11"/>
    </row>
    <row r="75" spans="1:7" ht="26.25" thickBot="1">
      <c r="A75" s="16" t="s">
        <v>43</v>
      </c>
      <c r="B75" s="11" t="s">
        <v>130</v>
      </c>
      <c r="C75" s="11" t="s">
        <v>435</v>
      </c>
      <c r="D75" s="11"/>
      <c r="E75" s="4" t="s">
        <v>34</v>
      </c>
      <c r="F75" s="4" t="s">
        <v>34</v>
      </c>
      <c r="G75" s="11"/>
    </row>
    <row r="76" spans="1:7" ht="26.25" thickBot="1">
      <c r="A76" s="16" t="s">
        <v>43</v>
      </c>
      <c r="B76" s="11" t="s">
        <v>131</v>
      </c>
      <c r="C76" s="11" t="s">
        <v>450</v>
      </c>
      <c r="D76" s="11"/>
      <c r="E76" s="4" t="s">
        <v>34</v>
      </c>
      <c r="F76" s="4" t="s">
        <v>34</v>
      </c>
      <c r="G76" s="11"/>
    </row>
    <row r="77" spans="1:7" ht="26.25" thickBot="1">
      <c r="A77" s="27" t="s">
        <v>44</v>
      </c>
      <c r="B77" s="11" t="s">
        <v>315</v>
      </c>
      <c r="C77" s="11" t="s">
        <v>316</v>
      </c>
      <c r="D77" s="11"/>
      <c r="E77" s="4" t="s">
        <v>34</v>
      </c>
      <c r="F77" s="4" t="s">
        <v>30</v>
      </c>
      <c r="G77" s="11"/>
    </row>
    <row r="78" spans="1:7" ht="179.25" thickBot="1">
      <c r="A78" s="27" t="s">
        <v>44</v>
      </c>
      <c r="B78" s="11" t="s">
        <v>317</v>
      </c>
      <c r="C78" s="11" t="s">
        <v>318</v>
      </c>
      <c r="D78" s="11" t="s">
        <v>1099</v>
      </c>
      <c r="E78" s="4" t="s">
        <v>34</v>
      </c>
      <c r="F78" s="4" t="s">
        <v>30</v>
      </c>
      <c r="G78" s="11"/>
    </row>
    <row r="79" spans="1:7" ht="26.25" thickBot="1">
      <c r="A79" s="18" t="s">
        <v>65</v>
      </c>
      <c r="B79" s="11" t="s">
        <v>132</v>
      </c>
      <c r="C79" s="11" t="s">
        <v>140</v>
      </c>
      <c r="D79" s="11"/>
      <c r="E79" s="4" t="s">
        <v>34</v>
      </c>
      <c r="F79" s="4" t="s">
        <v>30</v>
      </c>
      <c r="G79" s="11"/>
    </row>
    <row r="80" spans="1:7" ht="26.25" thickBot="1">
      <c r="A80" s="18" t="s">
        <v>65</v>
      </c>
      <c r="B80" s="11" t="s">
        <v>133</v>
      </c>
      <c r="C80" s="11" t="s">
        <v>319</v>
      </c>
      <c r="D80" s="11"/>
      <c r="E80" s="4" t="s">
        <v>30</v>
      </c>
      <c r="F80" s="4" t="s">
        <v>30</v>
      </c>
      <c r="G80" s="11"/>
    </row>
    <row r="81" spans="1:7" ht="26.25" thickBot="1">
      <c r="A81" s="29" t="s">
        <v>232</v>
      </c>
      <c r="B81" s="11" t="s">
        <v>134</v>
      </c>
      <c r="C81" s="11" t="s">
        <v>141</v>
      </c>
      <c r="D81" s="11"/>
      <c r="E81" s="4" t="s">
        <v>30</v>
      </c>
      <c r="F81" s="4" t="s">
        <v>30</v>
      </c>
      <c r="G81" s="11"/>
    </row>
    <row r="82" spans="1:7" ht="26.25" thickBot="1">
      <c r="A82" s="29" t="s">
        <v>232</v>
      </c>
      <c r="B82" s="11" t="s">
        <v>135</v>
      </c>
      <c r="C82" s="11" t="s">
        <v>223</v>
      </c>
      <c r="D82" s="11"/>
      <c r="E82" s="4" t="s">
        <v>30</v>
      </c>
      <c r="F82" s="4" t="s">
        <v>30</v>
      </c>
      <c r="G82" s="11"/>
    </row>
    <row r="83" spans="1:7" ht="26.25" thickBot="1">
      <c r="A83" s="29" t="s">
        <v>232</v>
      </c>
      <c r="B83" s="11" t="s">
        <v>136</v>
      </c>
      <c r="C83" s="11" t="s">
        <v>224</v>
      </c>
      <c r="D83" s="11"/>
      <c r="E83" s="4" t="s">
        <v>30</v>
      </c>
      <c r="F83" s="4" t="s">
        <v>30</v>
      </c>
      <c r="G83" s="11"/>
    </row>
    <row r="84" spans="1:7" ht="26.25" thickBot="1">
      <c r="A84" s="29" t="s">
        <v>232</v>
      </c>
      <c r="B84" s="11" t="s">
        <v>137</v>
      </c>
      <c r="C84" s="11" t="s">
        <v>225</v>
      </c>
      <c r="D84" s="11"/>
      <c r="E84" s="4" t="s">
        <v>30</v>
      </c>
      <c r="F84" s="4" t="s">
        <v>30</v>
      </c>
      <c r="G84" s="11"/>
    </row>
    <row r="85" spans="1:7" ht="16.5" thickBot="1">
      <c r="A85" s="262" t="s">
        <v>424</v>
      </c>
      <c r="B85" s="263"/>
      <c r="C85" s="20" t="s">
        <v>222</v>
      </c>
      <c r="D85" s="4" t="s">
        <v>234</v>
      </c>
      <c r="E85" s="4" t="s">
        <v>40</v>
      </c>
      <c r="F85" s="4" t="s">
        <v>41</v>
      </c>
      <c r="G85" s="4" t="s">
        <v>235</v>
      </c>
    </row>
    <row r="86" spans="1:7" ht="26.25" thickBot="1">
      <c r="A86" s="26" t="s">
        <v>42</v>
      </c>
      <c r="B86" s="11" t="s">
        <v>425</v>
      </c>
      <c r="C86" s="11" t="s">
        <v>426</v>
      </c>
      <c r="D86" s="11"/>
      <c r="E86" s="4" t="s">
        <v>34</v>
      </c>
      <c r="F86" s="4" t="s">
        <v>34</v>
      </c>
      <c r="G86" s="11"/>
    </row>
    <row r="87" spans="1:7" ht="26.25" thickBot="1">
      <c r="A87" s="16" t="s">
        <v>43</v>
      </c>
      <c r="B87" s="11" t="s">
        <v>216</v>
      </c>
      <c r="C87" s="11" t="s">
        <v>427</v>
      </c>
      <c r="D87" s="11"/>
      <c r="E87" s="4" t="s">
        <v>34</v>
      </c>
      <c r="F87" s="4" t="s">
        <v>34</v>
      </c>
      <c r="G87" s="11"/>
    </row>
    <row r="88" spans="1:7" ht="115.5" thickBot="1">
      <c r="A88" s="49" t="s">
        <v>44</v>
      </c>
      <c r="B88" s="11" t="s">
        <v>217</v>
      </c>
      <c r="C88" s="11" t="s">
        <v>428</v>
      </c>
      <c r="D88" s="11" t="s">
        <v>1100</v>
      </c>
      <c r="E88" s="4" t="s">
        <v>34</v>
      </c>
      <c r="F88" s="4" t="s">
        <v>30</v>
      </c>
      <c r="G88" s="11"/>
    </row>
    <row r="89" spans="1:7" ht="26.25" thickBot="1">
      <c r="A89" s="18" t="s">
        <v>65</v>
      </c>
      <c r="B89" s="11" t="s">
        <v>218</v>
      </c>
      <c r="C89" s="11" t="s">
        <v>436</v>
      </c>
      <c r="D89" s="11"/>
      <c r="E89" s="4" t="s">
        <v>30</v>
      </c>
      <c r="F89" s="4" t="s">
        <v>30</v>
      </c>
      <c r="G89" s="11"/>
    </row>
    <row r="90" spans="1:7" ht="16.5" thickBot="1">
      <c r="A90" s="29" t="s">
        <v>232</v>
      </c>
      <c r="B90" s="11" t="s">
        <v>431</v>
      </c>
      <c r="C90" s="11" t="s">
        <v>432</v>
      </c>
      <c r="D90" s="11"/>
      <c r="E90" s="4" t="s">
        <v>30</v>
      </c>
      <c r="F90" s="4" t="s">
        <v>30</v>
      </c>
      <c r="G90" s="11"/>
    </row>
    <row r="91" spans="1:7" ht="16.5" thickBot="1">
      <c r="A91" s="262" t="s">
        <v>558</v>
      </c>
      <c r="B91" s="263"/>
      <c r="C91" s="4" t="s">
        <v>559</v>
      </c>
      <c r="D91" s="4" t="s">
        <v>234</v>
      </c>
      <c r="E91" s="4" t="s">
        <v>40</v>
      </c>
      <c r="F91" s="4" t="s">
        <v>41</v>
      </c>
      <c r="G91" s="4" t="s">
        <v>235</v>
      </c>
    </row>
    <row r="92" spans="1:7" ht="26.25" thickBot="1">
      <c r="A92" s="26" t="s">
        <v>42</v>
      </c>
      <c r="B92" s="11" t="s">
        <v>560</v>
      </c>
      <c r="C92" s="13" t="s">
        <v>844</v>
      </c>
      <c r="D92" s="11"/>
      <c r="E92" s="4" t="s">
        <v>34</v>
      </c>
      <c r="F92" s="4" t="s">
        <v>34</v>
      </c>
      <c r="G92" s="11"/>
    </row>
    <row r="93" spans="1:7" ht="26.25" thickBot="1">
      <c r="A93" s="16" t="s">
        <v>43</v>
      </c>
      <c r="B93" s="11" t="s">
        <v>848</v>
      </c>
      <c r="C93" s="13" t="s">
        <v>849</v>
      </c>
      <c r="D93" s="11"/>
      <c r="E93" s="4" t="s">
        <v>34</v>
      </c>
      <c r="F93" s="4" t="s">
        <v>34</v>
      </c>
      <c r="G93" s="11"/>
    </row>
    <row r="94" spans="1:7" ht="26.25" thickBot="1">
      <c r="A94" s="16" t="s">
        <v>43</v>
      </c>
      <c r="B94" s="11" t="s">
        <v>561</v>
      </c>
      <c r="C94" s="13" t="s">
        <v>850</v>
      </c>
      <c r="D94" s="11"/>
      <c r="E94" s="4" t="s">
        <v>34</v>
      </c>
      <c r="F94" s="4" t="s">
        <v>34</v>
      </c>
      <c r="G94" s="11"/>
    </row>
    <row r="95" spans="1:7" ht="16.5" thickBot="1">
      <c r="A95" s="49" t="s">
        <v>44</v>
      </c>
      <c r="B95" s="11" t="s">
        <v>569</v>
      </c>
      <c r="C95" s="13" t="s">
        <v>566</v>
      </c>
      <c r="D95" s="11"/>
      <c r="E95" s="4" t="s">
        <v>34</v>
      </c>
      <c r="F95" s="4" t="s">
        <v>34</v>
      </c>
      <c r="G95" s="11"/>
    </row>
    <row r="96" spans="1:7" ht="16.5" thickBot="1">
      <c r="A96" s="18" t="s">
        <v>65</v>
      </c>
      <c r="B96" s="11" t="s">
        <v>568</v>
      </c>
      <c r="C96" s="13" t="s">
        <v>571</v>
      </c>
      <c r="D96" s="11"/>
      <c r="E96" s="4" t="s">
        <v>30</v>
      </c>
      <c r="F96" s="4" t="s">
        <v>30</v>
      </c>
      <c r="G96" s="11"/>
    </row>
    <row r="97" spans="1:7" ht="16.5" thickBot="1">
      <c r="A97" s="29" t="s">
        <v>232</v>
      </c>
      <c r="B97" s="11" t="s">
        <v>567</v>
      </c>
      <c r="C97" s="11" t="s">
        <v>570</v>
      </c>
      <c r="D97" s="11"/>
      <c r="E97" s="4" t="s">
        <v>30</v>
      </c>
      <c r="F97" s="4" t="s">
        <v>30</v>
      </c>
      <c r="G97" s="11"/>
    </row>
    <row r="98" spans="1:7" ht="16.5" thickBot="1">
      <c r="A98" s="262" t="s">
        <v>550</v>
      </c>
      <c r="B98" s="263"/>
      <c r="C98" s="4" t="s">
        <v>551</v>
      </c>
      <c r="D98" s="4" t="s">
        <v>234</v>
      </c>
      <c r="E98" s="4" t="s">
        <v>40</v>
      </c>
      <c r="F98" s="4" t="s">
        <v>41</v>
      </c>
      <c r="G98" s="4" t="s">
        <v>235</v>
      </c>
    </row>
    <row r="99" spans="1:7" ht="26.25" thickBot="1">
      <c r="A99" s="26" t="s">
        <v>42</v>
      </c>
      <c r="B99" s="11" t="s">
        <v>562</v>
      </c>
      <c r="C99" s="13" t="s">
        <v>851</v>
      </c>
      <c r="D99" s="11" t="s">
        <v>1101</v>
      </c>
      <c r="E99" s="4" t="s">
        <v>37</v>
      </c>
      <c r="F99" s="4" t="s">
        <v>37</v>
      </c>
      <c r="G99" s="11"/>
    </row>
    <row r="100" spans="1:7" ht="39" thickBot="1">
      <c r="A100" s="16" t="s">
        <v>43</v>
      </c>
      <c r="B100" s="11" t="s">
        <v>852</v>
      </c>
      <c r="C100" s="11" t="s">
        <v>853</v>
      </c>
      <c r="D100" s="11"/>
      <c r="E100" s="4" t="s">
        <v>37</v>
      </c>
      <c r="F100" s="4" t="s">
        <v>37</v>
      </c>
      <c r="G100" s="11"/>
    </row>
    <row r="101" spans="1:7" ht="26.25" thickBot="1">
      <c r="A101" s="16" t="s">
        <v>43</v>
      </c>
      <c r="B101" s="11" t="s">
        <v>563</v>
      </c>
      <c r="C101" s="11" t="s">
        <v>854</v>
      </c>
      <c r="D101" s="11"/>
      <c r="E101" s="4" t="s">
        <v>37</v>
      </c>
      <c r="F101" s="4" t="s">
        <v>37</v>
      </c>
      <c r="G101" s="11"/>
    </row>
    <row r="102" spans="1:7" ht="16.5" thickBot="1">
      <c r="A102" s="49" t="s">
        <v>44</v>
      </c>
      <c r="B102" s="11" t="s">
        <v>564</v>
      </c>
      <c r="C102" s="13" t="s">
        <v>552</v>
      </c>
      <c r="D102" s="11"/>
      <c r="E102" s="4" t="s">
        <v>37</v>
      </c>
      <c r="F102" s="4" t="s">
        <v>37</v>
      </c>
      <c r="G102" s="11"/>
    </row>
    <row r="103" spans="1:7" ht="16.5" thickBot="1">
      <c r="A103" s="18" t="s">
        <v>65</v>
      </c>
      <c r="B103" s="11" t="s">
        <v>565</v>
      </c>
      <c r="C103" s="13" t="s">
        <v>553</v>
      </c>
      <c r="D103" s="11"/>
      <c r="E103" s="4" t="s">
        <v>37</v>
      </c>
      <c r="F103" s="4" t="s">
        <v>37</v>
      </c>
      <c r="G103" s="11"/>
    </row>
    <row r="104" spans="1:7" ht="16.5" thickBot="1">
      <c r="A104" s="29" t="s">
        <v>232</v>
      </c>
      <c r="B104" s="11" t="s">
        <v>150</v>
      </c>
      <c r="C104" s="11" t="s">
        <v>555</v>
      </c>
      <c r="D104" s="11"/>
      <c r="E104" s="4" t="s">
        <v>37</v>
      </c>
      <c r="F104" s="4" t="s">
        <v>37</v>
      </c>
      <c r="G104" s="11"/>
    </row>
    <row r="105" spans="1:7" ht="16.5" thickBot="1">
      <c r="A105" s="29" t="s">
        <v>232</v>
      </c>
      <c r="B105" s="11" t="s">
        <v>151</v>
      </c>
      <c r="C105" s="11" t="s">
        <v>556</v>
      </c>
      <c r="D105" s="11"/>
      <c r="E105" s="4" t="s">
        <v>37</v>
      </c>
      <c r="F105" s="4" t="s">
        <v>37</v>
      </c>
      <c r="G105" s="11"/>
    </row>
    <row r="106" spans="1:7" ht="26.25" thickBot="1">
      <c r="A106" s="29" t="s">
        <v>232</v>
      </c>
      <c r="B106" s="11" t="s">
        <v>554</v>
      </c>
      <c r="C106" s="11" t="s">
        <v>557</v>
      </c>
      <c r="D106" s="11"/>
      <c r="E106" s="4" t="s">
        <v>37</v>
      </c>
      <c r="F106" s="4" t="s">
        <v>37</v>
      </c>
      <c r="G106" s="11"/>
    </row>
    <row r="107" spans="1:7" ht="16.5" thickBot="1">
      <c r="A107" s="262" t="s">
        <v>143</v>
      </c>
      <c r="B107" s="263"/>
      <c r="C107" s="4" t="s">
        <v>39</v>
      </c>
      <c r="D107" s="4" t="s">
        <v>234</v>
      </c>
      <c r="E107" s="4" t="s">
        <v>40</v>
      </c>
      <c r="F107" s="4" t="s">
        <v>41</v>
      </c>
      <c r="G107" s="4" t="s">
        <v>235</v>
      </c>
    </row>
    <row r="108" spans="1:7" ht="16.5" thickBot="1">
      <c r="A108" s="26" t="s">
        <v>42</v>
      </c>
      <c r="B108" s="11" t="s">
        <v>144</v>
      </c>
      <c r="C108" s="11" t="s">
        <v>145</v>
      </c>
      <c r="D108" s="11"/>
      <c r="E108" s="4" t="s">
        <v>34</v>
      </c>
      <c r="F108" s="4" t="s">
        <v>34</v>
      </c>
      <c r="G108" s="11"/>
    </row>
    <row r="109" spans="1:7" ht="64.5" thickBot="1">
      <c r="A109" s="16" t="s">
        <v>43</v>
      </c>
      <c r="B109" s="11" t="s">
        <v>855</v>
      </c>
      <c r="C109" s="11" t="s">
        <v>856</v>
      </c>
      <c r="D109" s="11"/>
      <c r="E109" s="4" t="s">
        <v>34</v>
      </c>
      <c r="F109" s="4" t="s">
        <v>34</v>
      </c>
      <c r="G109" s="11"/>
    </row>
    <row r="110" spans="1:7" ht="16.5" thickBot="1">
      <c r="A110" s="16" t="s">
        <v>43</v>
      </c>
      <c r="B110" s="11" t="s">
        <v>146</v>
      </c>
      <c r="C110" s="11" t="s">
        <v>147</v>
      </c>
      <c r="D110" s="11"/>
      <c r="E110" s="4" t="s">
        <v>34</v>
      </c>
      <c r="F110" s="4" t="s">
        <v>34</v>
      </c>
      <c r="G110" s="11"/>
    </row>
    <row r="111" spans="1:7" ht="16.5" thickBot="1">
      <c r="A111" s="49" t="s">
        <v>44</v>
      </c>
      <c r="B111" s="11" t="s">
        <v>290</v>
      </c>
      <c r="C111" s="11" t="s">
        <v>572</v>
      </c>
      <c r="D111" s="11"/>
      <c r="E111" s="4" t="s">
        <v>30</v>
      </c>
      <c r="F111" s="4" t="s">
        <v>30</v>
      </c>
      <c r="G111" s="11"/>
    </row>
    <row r="112" spans="1:7" ht="16.5" thickBot="1">
      <c r="A112" s="18" t="s">
        <v>65</v>
      </c>
      <c r="B112" s="11" t="s">
        <v>148</v>
      </c>
      <c r="C112" s="11" t="s">
        <v>149</v>
      </c>
      <c r="D112" s="11"/>
      <c r="E112" s="4" t="s">
        <v>30</v>
      </c>
      <c r="F112" s="4" t="s">
        <v>30</v>
      </c>
      <c r="G112" s="11"/>
    </row>
  </sheetData>
  <mergeCells count="13">
    <mergeCell ref="A107:B107"/>
    <mergeCell ref="A91:B91"/>
    <mergeCell ref="C2:D6"/>
    <mergeCell ref="A51:B51"/>
    <mergeCell ref="A7:B7"/>
    <mergeCell ref="A23:B23"/>
    <mergeCell ref="A35:B35"/>
    <mergeCell ref="A66:B66"/>
    <mergeCell ref="A85:B85"/>
    <mergeCell ref="A72:B72"/>
    <mergeCell ref="A17:B17"/>
    <mergeCell ref="A12:B12"/>
    <mergeCell ref="A98:B98"/>
  </mergeCells>
  <conditionalFormatting sqref="A36 A44 A113:A185">
    <cfRule type="beginsWith" dxfId="3103" priority="2517" stopIfTrue="1" operator="beginsWith" text="Exceptional">
      <formula>LEFT(A36,LEN("Exceptional"))="Exceptional"</formula>
    </cfRule>
    <cfRule type="beginsWith" dxfId="3102" priority="2518" stopIfTrue="1" operator="beginsWith" text="Professional">
      <formula>LEFT(A36,LEN("Professional"))="Professional"</formula>
    </cfRule>
    <cfRule type="beginsWith" dxfId="3101" priority="2519" stopIfTrue="1" operator="beginsWith" text="Advanced">
      <formula>LEFT(A36,LEN("Advanced"))="Advanced"</formula>
    </cfRule>
    <cfRule type="beginsWith" dxfId="3100" priority="2520" stopIfTrue="1" operator="beginsWith" text="Intermediate">
      <formula>LEFT(A36,LEN("Intermediate"))="Intermediate"</formula>
    </cfRule>
    <cfRule type="beginsWith" dxfId="3099" priority="2521" stopIfTrue="1" operator="beginsWith" text="Basic">
      <formula>LEFT(A36,LEN("Basic"))="Basic"</formula>
    </cfRule>
    <cfRule type="beginsWith" dxfId="3098" priority="2522" stopIfTrue="1" operator="beginsWith" text="Required">
      <formula>LEFT(A36,LEN("Required"))="Required"</formula>
    </cfRule>
    <cfRule type="notContainsBlanks" dxfId="3097" priority="2523" stopIfTrue="1">
      <formula>LEN(TRIM(A36))&gt;0</formula>
    </cfRule>
  </conditionalFormatting>
  <conditionalFormatting sqref="E46 E42 E73:F73 E76 E54 E38 E40 E48 E113:F185 F74:F76">
    <cfRule type="beginsWith" dxfId="3096" priority="2510" stopIfTrue="1" operator="beginsWith" text="Not Applicable">
      <formula>LEFT(E38,LEN("Not Applicable"))="Not Applicable"</formula>
    </cfRule>
    <cfRule type="beginsWith" dxfId="3095" priority="2511" stopIfTrue="1" operator="beginsWith" text="Waived">
      <formula>LEFT(E38,LEN("Waived"))="Waived"</formula>
    </cfRule>
    <cfRule type="beginsWith" dxfId="3094" priority="2512" stopIfTrue="1" operator="beginsWith" text="Pre-Passed">
      <formula>LEFT(E38,LEN("Pre-Passed"))="Pre-Passed"</formula>
    </cfRule>
    <cfRule type="beginsWith" dxfId="3093" priority="2513" stopIfTrue="1" operator="beginsWith" text="Completed">
      <formula>LEFT(E38,LEN("Completed"))="Completed"</formula>
    </cfRule>
    <cfRule type="beginsWith" dxfId="3092" priority="2514" stopIfTrue="1" operator="beginsWith" text="Partial">
      <formula>LEFT(E38,LEN("Partial"))="Partial"</formula>
    </cfRule>
    <cfRule type="beginsWith" dxfId="3091" priority="2515" stopIfTrue="1" operator="beginsWith" text="Missing">
      <formula>LEFT(E38,LEN("Missing"))="Missing"</formula>
    </cfRule>
    <cfRule type="beginsWith" dxfId="3090" priority="2516" stopIfTrue="1" operator="beginsWith" text="Untested">
      <formula>LEFT(E38,LEN("Untested"))="Untested"</formula>
    </cfRule>
    <cfRule type="notContainsBlanks" dxfId="3089" priority="2524" stopIfTrue="1">
      <formula>LEN(TRIM(E38))&gt;0</formula>
    </cfRule>
  </conditionalFormatting>
  <conditionalFormatting sqref="E51">
    <cfRule type="beginsWith" dxfId="3088" priority="2201" stopIfTrue="1" operator="beginsWith" text="Not Applicable">
      <formula>LEFT(E51,LEN("Not Applicable"))="Not Applicable"</formula>
    </cfRule>
    <cfRule type="beginsWith" dxfId="3087" priority="2202" stopIfTrue="1" operator="beginsWith" text="Waived">
      <formula>LEFT(E51,LEN("Waived"))="Waived"</formula>
    </cfRule>
    <cfRule type="beginsWith" dxfId="3086" priority="2203" stopIfTrue="1" operator="beginsWith" text="Pre-Passed">
      <formula>LEFT(E51,LEN("Pre-Passed"))="Pre-Passed"</formula>
    </cfRule>
    <cfRule type="beginsWith" dxfId="3085" priority="2204" stopIfTrue="1" operator="beginsWith" text="Completed">
      <formula>LEFT(E51,LEN("Completed"))="Completed"</formula>
    </cfRule>
    <cfRule type="beginsWith" dxfId="3084" priority="2205" stopIfTrue="1" operator="beginsWith" text="Partial">
      <formula>LEFT(E51,LEN("Partial"))="Partial"</formula>
    </cfRule>
    <cfRule type="beginsWith" dxfId="3083" priority="2206" stopIfTrue="1" operator="beginsWith" text="Missing">
      <formula>LEFT(E51,LEN("Missing"))="Missing"</formula>
    </cfRule>
    <cfRule type="beginsWith" dxfId="3082" priority="2207" stopIfTrue="1" operator="beginsWith" text="Untested">
      <formula>LEFT(E51,LEN("Untested"))="Untested"</formula>
    </cfRule>
    <cfRule type="notContainsBlanks" dxfId="3081" priority="2208" stopIfTrue="1">
      <formula>LEN(TRIM(E51))&gt;0</formula>
    </cfRule>
  </conditionalFormatting>
  <conditionalFormatting sqref="F7">
    <cfRule type="beginsWith" dxfId="3080" priority="2225" stopIfTrue="1" operator="beginsWith" text="Not Applicable">
      <formula>LEFT(F7,LEN("Not Applicable"))="Not Applicable"</formula>
    </cfRule>
    <cfRule type="beginsWith" dxfId="3079" priority="2226" stopIfTrue="1" operator="beginsWith" text="Waived">
      <formula>LEFT(F7,LEN("Waived"))="Waived"</formula>
    </cfRule>
    <cfRule type="beginsWith" dxfId="3078" priority="2227" stopIfTrue="1" operator="beginsWith" text="Pre-Passed">
      <formula>LEFT(F7,LEN("Pre-Passed"))="Pre-Passed"</formula>
    </cfRule>
    <cfRule type="beginsWith" dxfId="3077" priority="2228" stopIfTrue="1" operator="beginsWith" text="Completed">
      <formula>LEFT(F7,LEN("Completed"))="Completed"</formula>
    </cfRule>
    <cfRule type="beginsWith" dxfId="3076" priority="2229" stopIfTrue="1" operator="beginsWith" text="Partial">
      <formula>LEFT(F7,LEN("Partial"))="Partial"</formula>
    </cfRule>
    <cfRule type="beginsWith" dxfId="3075" priority="2230" stopIfTrue="1" operator="beginsWith" text="Missing">
      <formula>LEFT(F7,LEN("Missing"))="Missing"</formula>
    </cfRule>
    <cfRule type="beginsWith" dxfId="3074" priority="2231" stopIfTrue="1" operator="beginsWith" text="Untested">
      <formula>LEFT(F7,LEN("Untested"))="Untested"</formula>
    </cfRule>
    <cfRule type="notContainsBlanks" dxfId="3073" priority="2232" stopIfTrue="1">
      <formula>LEN(TRIM(F7))&gt;0</formula>
    </cfRule>
  </conditionalFormatting>
  <conditionalFormatting sqref="E7">
    <cfRule type="beginsWith" dxfId="3072" priority="2233" stopIfTrue="1" operator="beginsWith" text="Not Applicable">
      <formula>LEFT(E7,LEN("Not Applicable"))="Not Applicable"</formula>
    </cfRule>
    <cfRule type="beginsWith" dxfId="3071" priority="2234" stopIfTrue="1" operator="beginsWith" text="Waived">
      <formula>LEFT(E7,LEN("Waived"))="Waived"</formula>
    </cfRule>
    <cfRule type="beginsWith" dxfId="3070" priority="2235" stopIfTrue="1" operator="beginsWith" text="Pre-Passed">
      <formula>LEFT(E7,LEN("Pre-Passed"))="Pre-Passed"</formula>
    </cfRule>
    <cfRule type="beginsWith" dxfId="3069" priority="2236" stopIfTrue="1" operator="beginsWith" text="Completed">
      <formula>LEFT(E7,LEN("Completed"))="Completed"</formula>
    </cfRule>
    <cfRule type="beginsWith" dxfId="3068" priority="2237" stopIfTrue="1" operator="beginsWith" text="Partial">
      <formula>LEFT(E7,LEN("Partial"))="Partial"</formula>
    </cfRule>
    <cfRule type="beginsWith" dxfId="3067" priority="2238" stopIfTrue="1" operator="beginsWith" text="Missing">
      <formula>LEFT(E7,LEN("Missing"))="Missing"</formula>
    </cfRule>
    <cfRule type="beginsWith" dxfId="3066" priority="2239" stopIfTrue="1" operator="beginsWith" text="Untested">
      <formula>LEFT(E7,LEN("Untested"))="Untested"</formula>
    </cfRule>
    <cfRule type="notContainsBlanks" dxfId="3065" priority="2240" stopIfTrue="1">
      <formula>LEN(TRIM(E7))&gt;0</formula>
    </cfRule>
  </conditionalFormatting>
  <conditionalFormatting sqref="E44:F44 F45:F50">
    <cfRule type="beginsWith" dxfId="3064" priority="2001" stopIfTrue="1" operator="beginsWith" text="Not Applicable">
      <formula>LEFT(E44,LEN("Not Applicable"))="Not Applicable"</formula>
    </cfRule>
    <cfRule type="beginsWith" dxfId="3063" priority="2002" stopIfTrue="1" operator="beginsWith" text="Waived">
      <formula>LEFT(E44,LEN("Waived"))="Waived"</formula>
    </cfRule>
    <cfRule type="beginsWith" dxfId="3062" priority="2003" stopIfTrue="1" operator="beginsWith" text="Pre-Passed">
      <formula>LEFT(E44,LEN("Pre-Passed"))="Pre-Passed"</formula>
    </cfRule>
    <cfRule type="beginsWith" dxfId="3061" priority="2004" stopIfTrue="1" operator="beginsWith" text="Completed">
      <formula>LEFT(E44,LEN("Completed"))="Completed"</formula>
    </cfRule>
    <cfRule type="beginsWith" dxfId="3060" priority="2005" stopIfTrue="1" operator="beginsWith" text="Partial">
      <formula>LEFT(E44,LEN("Partial"))="Partial"</formula>
    </cfRule>
    <cfRule type="beginsWith" dxfId="3059" priority="2006" stopIfTrue="1" operator="beginsWith" text="Missing">
      <formula>LEFT(E44,LEN("Missing"))="Missing"</formula>
    </cfRule>
    <cfRule type="beginsWith" dxfId="3058" priority="2007" stopIfTrue="1" operator="beginsWith" text="Untested">
      <formula>LEFT(E44,LEN("Untested"))="Untested"</formula>
    </cfRule>
    <cfRule type="notContainsBlanks" dxfId="3057" priority="2008" stopIfTrue="1">
      <formula>LEN(TRIM(E44))&gt;0</formula>
    </cfRule>
  </conditionalFormatting>
  <conditionalFormatting sqref="E41">
    <cfRule type="beginsWith" dxfId="3056" priority="1969" stopIfTrue="1" operator="beginsWith" text="Not Applicable">
      <formula>LEFT(E41,LEN("Not Applicable"))="Not Applicable"</formula>
    </cfRule>
    <cfRule type="beginsWith" dxfId="3055" priority="1970" stopIfTrue="1" operator="beginsWith" text="Waived">
      <formula>LEFT(E41,LEN("Waived"))="Waived"</formula>
    </cfRule>
    <cfRule type="beginsWith" dxfId="3054" priority="1971" stopIfTrue="1" operator="beginsWith" text="Pre-Passed">
      <formula>LEFT(E41,LEN("Pre-Passed"))="Pre-Passed"</formula>
    </cfRule>
    <cfRule type="beginsWith" dxfId="3053" priority="1972" stopIfTrue="1" operator="beginsWith" text="Completed">
      <formula>LEFT(E41,LEN("Completed"))="Completed"</formula>
    </cfRule>
    <cfRule type="beginsWith" dxfId="3052" priority="1973" stopIfTrue="1" operator="beginsWith" text="Partial">
      <formula>LEFT(E41,LEN("Partial"))="Partial"</formula>
    </cfRule>
    <cfRule type="beginsWith" dxfId="3051" priority="1974" stopIfTrue="1" operator="beginsWith" text="Missing">
      <formula>LEFT(E41,LEN("Missing"))="Missing"</formula>
    </cfRule>
    <cfRule type="beginsWith" dxfId="3050" priority="1975" stopIfTrue="1" operator="beginsWith" text="Untested">
      <formula>LEFT(E41,LEN("Untested"))="Untested"</formula>
    </cfRule>
    <cfRule type="notContainsBlanks" dxfId="3049" priority="1976" stopIfTrue="1">
      <formula>LEN(TRIM(E41))&gt;0</formula>
    </cfRule>
  </conditionalFormatting>
  <conditionalFormatting sqref="E23">
    <cfRule type="beginsWith" dxfId="3048" priority="1945" stopIfTrue="1" operator="beginsWith" text="Not Applicable">
      <formula>LEFT(E23,LEN("Not Applicable"))="Not Applicable"</formula>
    </cfRule>
    <cfRule type="beginsWith" dxfId="3047" priority="1946" stopIfTrue="1" operator="beginsWith" text="Waived">
      <formula>LEFT(E23,LEN("Waived"))="Waived"</formula>
    </cfRule>
    <cfRule type="beginsWith" dxfId="3046" priority="1947" stopIfTrue="1" operator="beginsWith" text="Pre-Passed">
      <formula>LEFT(E23,LEN("Pre-Passed"))="Pre-Passed"</formula>
    </cfRule>
    <cfRule type="beginsWith" dxfId="3045" priority="1948" stopIfTrue="1" operator="beginsWith" text="Completed">
      <formula>LEFT(E23,LEN("Completed"))="Completed"</formula>
    </cfRule>
    <cfRule type="beginsWith" dxfId="3044" priority="1949" stopIfTrue="1" operator="beginsWith" text="Partial">
      <formula>LEFT(E23,LEN("Partial"))="Partial"</formula>
    </cfRule>
    <cfRule type="beginsWith" dxfId="3043" priority="1950" stopIfTrue="1" operator="beginsWith" text="Missing">
      <formula>LEFT(E23,LEN("Missing"))="Missing"</formula>
    </cfRule>
    <cfRule type="beginsWith" dxfId="3042" priority="1951" stopIfTrue="1" operator="beginsWith" text="Untested">
      <formula>LEFT(E23,LEN("Untested"))="Untested"</formula>
    </cfRule>
    <cfRule type="notContainsBlanks" dxfId="3041" priority="1952" stopIfTrue="1">
      <formula>LEN(TRIM(E23))&gt;0</formula>
    </cfRule>
  </conditionalFormatting>
  <conditionalFormatting sqref="E36:F36 F37:F43">
    <cfRule type="beginsWith" dxfId="3040" priority="2025" stopIfTrue="1" operator="beginsWith" text="Not Applicable">
      <formula>LEFT(E36,LEN("Not Applicable"))="Not Applicable"</formula>
    </cfRule>
    <cfRule type="beginsWith" dxfId="3039" priority="2026" stopIfTrue="1" operator="beginsWith" text="Waived">
      <formula>LEFT(E36,LEN("Waived"))="Waived"</formula>
    </cfRule>
    <cfRule type="beginsWith" dxfId="3038" priority="2027" stopIfTrue="1" operator="beginsWith" text="Pre-Passed">
      <formula>LEFT(E36,LEN("Pre-Passed"))="Pre-Passed"</formula>
    </cfRule>
    <cfRule type="beginsWith" dxfId="3037" priority="2028" stopIfTrue="1" operator="beginsWith" text="Completed">
      <formula>LEFT(E36,LEN("Completed"))="Completed"</formula>
    </cfRule>
    <cfRule type="beginsWith" dxfId="3036" priority="2029" stopIfTrue="1" operator="beginsWith" text="Partial">
      <formula>LEFT(E36,LEN("Partial"))="Partial"</formula>
    </cfRule>
    <cfRule type="beginsWith" dxfId="3035" priority="2030" stopIfTrue="1" operator="beginsWith" text="Missing">
      <formula>LEFT(E36,LEN("Missing"))="Missing"</formula>
    </cfRule>
    <cfRule type="beginsWith" dxfId="3034" priority="2031" stopIfTrue="1" operator="beginsWith" text="Untested">
      <formula>LEFT(E36,LEN("Untested"))="Untested"</formula>
    </cfRule>
    <cfRule type="notContainsBlanks" dxfId="3033" priority="2032" stopIfTrue="1">
      <formula>LEN(TRIM(E36))&gt;0</formula>
    </cfRule>
  </conditionalFormatting>
  <conditionalFormatting sqref="E26">
    <cfRule type="beginsWith" dxfId="3032" priority="1913" stopIfTrue="1" operator="beginsWith" text="Not Applicable">
      <formula>LEFT(E26,LEN("Not Applicable"))="Not Applicable"</formula>
    </cfRule>
    <cfRule type="beginsWith" dxfId="3031" priority="1914" stopIfTrue="1" operator="beginsWith" text="Waived">
      <formula>LEFT(E26,LEN("Waived"))="Waived"</formula>
    </cfRule>
    <cfRule type="beginsWith" dxfId="3030" priority="1915" stopIfTrue="1" operator="beginsWith" text="Pre-Passed">
      <formula>LEFT(E26,LEN("Pre-Passed"))="Pre-Passed"</formula>
    </cfRule>
    <cfRule type="beginsWith" dxfId="3029" priority="1916" stopIfTrue="1" operator="beginsWith" text="Completed">
      <formula>LEFT(E26,LEN("Completed"))="Completed"</formula>
    </cfRule>
    <cfRule type="beginsWith" dxfId="3028" priority="1917" stopIfTrue="1" operator="beginsWith" text="Partial">
      <formula>LEFT(E26,LEN("Partial"))="Partial"</formula>
    </cfRule>
    <cfRule type="beginsWith" dxfId="3027" priority="1918" stopIfTrue="1" operator="beginsWith" text="Missing">
      <formula>LEFT(E26,LEN("Missing"))="Missing"</formula>
    </cfRule>
    <cfRule type="beginsWith" dxfId="3026" priority="1919" stopIfTrue="1" operator="beginsWith" text="Untested">
      <formula>LEFT(E26,LEN("Untested"))="Untested"</formula>
    </cfRule>
    <cfRule type="notContainsBlanks" dxfId="3025" priority="1920" stopIfTrue="1">
      <formula>LEN(TRIM(E26))&gt;0</formula>
    </cfRule>
  </conditionalFormatting>
  <conditionalFormatting sqref="E34">
    <cfRule type="beginsWith" dxfId="3024" priority="1857" stopIfTrue="1" operator="beginsWith" text="Not Applicable">
      <formula>LEFT(E34,LEN("Not Applicable"))="Not Applicable"</formula>
    </cfRule>
    <cfRule type="beginsWith" dxfId="3023" priority="1858" stopIfTrue="1" operator="beginsWith" text="Waived">
      <formula>LEFT(E34,LEN("Waived"))="Waived"</formula>
    </cfRule>
    <cfRule type="beginsWith" dxfId="3022" priority="1859" stopIfTrue="1" operator="beginsWith" text="Pre-Passed">
      <formula>LEFT(E34,LEN("Pre-Passed"))="Pre-Passed"</formula>
    </cfRule>
    <cfRule type="beginsWith" dxfId="3021" priority="1860" stopIfTrue="1" operator="beginsWith" text="Completed">
      <formula>LEFT(E34,LEN("Completed"))="Completed"</formula>
    </cfRule>
    <cfRule type="beginsWith" dxfId="3020" priority="1861" stopIfTrue="1" operator="beginsWith" text="Partial">
      <formula>LEFT(E34,LEN("Partial"))="Partial"</formula>
    </cfRule>
    <cfRule type="beginsWith" dxfId="3019" priority="1862" stopIfTrue="1" operator="beginsWith" text="Missing">
      <formula>LEFT(E34,LEN("Missing"))="Missing"</formula>
    </cfRule>
    <cfRule type="beginsWith" dxfId="3018" priority="1863" stopIfTrue="1" operator="beginsWith" text="Untested">
      <formula>LEFT(E34,LEN("Untested"))="Untested"</formula>
    </cfRule>
    <cfRule type="notContainsBlanks" dxfId="3017" priority="1864" stopIfTrue="1">
      <formula>LEN(TRIM(E34))&gt;0</formula>
    </cfRule>
  </conditionalFormatting>
  <conditionalFormatting sqref="E53">
    <cfRule type="beginsWith" dxfId="3016" priority="1809" stopIfTrue="1" operator="beginsWith" text="Not Applicable">
      <formula>LEFT(E53,LEN("Not Applicable"))="Not Applicable"</formula>
    </cfRule>
    <cfRule type="beginsWith" dxfId="3015" priority="1810" stopIfTrue="1" operator="beginsWith" text="Waived">
      <formula>LEFT(E53,LEN("Waived"))="Waived"</formula>
    </cfRule>
    <cfRule type="beginsWith" dxfId="3014" priority="1811" stopIfTrue="1" operator="beginsWith" text="Pre-Passed">
      <formula>LEFT(E53,LEN("Pre-Passed"))="Pre-Passed"</formula>
    </cfRule>
    <cfRule type="beginsWith" dxfId="3013" priority="1812" stopIfTrue="1" operator="beginsWith" text="Completed">
      <formula>LEFT(E53,LEN("Completed"))="Completed"</formula>
    </cfRule>
    <cfRule type="beginsWith" dxfId="3012" priority="1813" stopIfTrue="1" operator="beginsWith" text="Partial">
      <formula>LEFT(E53,LEN("Partial"))="Partial"</formula>
    </cfRule>
    <cfRule type="beginsWith" dxfId="3011" priority="1814" stopIfTrue="1" operator="beginsWith" text="Missing">
      <formula>LEFT(E53,LEN("Missing"))="Missing"</formula>
    </cfRule>
    <cfRule type="beginsWith" dxfId="3010" priority="1815" stopIfTrue="1" operator="beginsWith" text="Untested">
      <formula>LEFT(E53,LEN("Untested"))="Untested"</formula>
    </cfRule>
    <cfRule type="notContainsBlanks" dxfId="3009" priority="1816" stopIfTrue="1">
      <formula>LEN(TRIM(E53))&gt;0</formula>
    </cfRule>
  </conditionalFormatting>
  <conditionalFormatting sqref="E35">
    <cfRule type="beginsWith" dxfId="3008" priority="1557" stopIfTrue="1" operator="beginsWith" text="Not Applicable">
      <formula>LEFT(E35,LEN("Not Applicable"))="Not Applicable"</formula>
    </cfRule>
    <cfRule type="beginsWith" dxfId="3007" priority="1558" stopIfTrue="1" operator="beginsWith" text="Waived">
      <formula>LEFT(E35,LEN("Waived"))="Waived"</formula>
    </cfRule>
    <cfRule type="beginsWith" dxfId="3006" priority="1559" stopIfTrue="1" operator="beginsWith" text="Pre-Passed">
      <formula>LEFT(E35,LEN("Pre-Passed"))="Pre-Passed"</formula>
    </cfRule>
    <cfRule type="beginsWith" dxfId="3005" priority="1560" stopIfTrue="1" operator="beginsWith" text="Completed">
      <formula>LEFT(E35,LEN("Completed"))="Completed"</formula>
    </cfRule>
    <cfRule type="beginsWith" dxfId="3004" priority="1561" stopIfTrue="1" operator="beginsWith" text="Partial">
      <formula>LEFT(E35,LEN("Partial"))="Partial"</formula>
    </cfRule>
    <cfRule type="beginsWith" dxfId="3003" priority="1562" stopIfTrue="1" operator="beginsWith" text="Missing">
      <formula>LEFT(E35,LEN("Missing"))="Missing"</formula>
    </cfRule>
    <cfRule type="beginsWith" dxfId="3002" priority="1563" stopIfTrue="1" operator="beginsWith" text="Untested">
      <formula>LEFT(E35,LEN("Untested"))="Untested"</formula>
    </cfRule>
    <cfRule type="notContainsBlanks" dxfId="3001" priority="1564" stopIfTrue="1">
      <formula>LEN(TRIM(E35))&gt;0</formula>
    </cfRule>
  </conditionalFormatting>
  <conditionalFormatting sqref="A42">
    <cfRule type="beginsWith" dxfId="3000" priority="1535" stopIfTrue="1" operator="beginsWith" text="Exceptional">
      <formula>LEFT(A42,LEN("Exceptional"))="Exceptional"</formula>
    </cfRule>
    <cfRule type="beginsWith" dxfId="2999" priority="1536" stopIfTrue="1" operator="beginsWith" text="Professional">
      <formula>LEFT(A42,LEN("Professional"))="Professional"</formula>
    </cfRule>
    <cfRule type="beginsWith" dxfId="2998" priority="1537" stopIfTrue="1" operator="beginsWith" text="Advanced">
      <formula>LEFT(A42,LEN("Advanced"))="Advanced"</formula>
    </cfRule>
    <cfRule type="beginsWith" dxfId="2997" priority="1538" stopIfTrue="1" operator="beginsWith" text="Intermediate">
      <formula>LEFT(A42,LEN("Intermediate"))="Intermediate"</formula>
    </cfRule>
    <cfRule type="beginsWith" dxfId="2996" priority="1539" stopIfTrue="1" operator="beginsWith" text="Basic">
      <formula>LEFT(A42,LEN("Basic"))="Basic"</formula>
    </cfRule>
    <cfRule type="beginsWith" dxfId="2995" priority="1540" stopIfTrue="1" operator="beginsWith" text="Required">
      <formula>LEFT(A42,LEN("Required"))="Required"</formula>
    </cfRule>
    <cfRule type="notContainsBlanks" dxfId="2994" priority="1541" stopIfTrue="1">
      <formula>LEN(TRIM(A42))&gt;0</formula>
    </cfRule>
  </conditionalFormatting>
  <conditionalFormatting sqref="A40">
    <cfRule type="beginsWith" dxfId="2993" priority="1416" stopIfTrue="1" operator="beginsWith" text="Exceptional">
      <formula>LEFT(A40,LEN("Exceptional"))="Exceptional"</formula>
    </cfRule>
    <cfRule type="beginsWith" dxfId="2992" priority="1417" stopIfTrue="1" operator="beginsWith" text="Professional">
      <formula>LEFT(A40,LEN("Professional"))="Professional"</formula>
    </cfRule>
    <cfRule type="beginsWith" dxfId="2991" priority="1418" stopIfTrue="1" operator="beginsWith" text="Advanced">
      <formula>LEFT(A40,LEN("Advanced"))="Advanced"</formula>
    </cfRule>
    <cfRule type="beginsWith" dxfId="2990" priority="1419" stopIfTrue="1" operator="beginsWith" text="Intermediate">
      <formula>LEFT(A40,LEN("Intermediate"))="Intermediate"</formula>
    </cfRule>
    <cfRule type="beginsWith" dxfId="2989" priority="1420" stopIfTrue="1" operator="beginsWith" text="Basic">
      <formula>LEFT(A40,LEN("Basic"))="Basic"</formula>
    </cfRule>
    <cfRule type="beginsWith" dxfId="2988" priority="1421" stopIfTrue="1" operator="beginsWith" text="Required">
      <formula>LEFT(A40,LEN("Required"))="Required"</formula>
    </cfRule>
    <cfRule type="notContainsBlanks" dxfId="2987" priority="1422" stopIfTrue="1">
      <formula>LEN(TRIM(A40))&gt;0</formula>
    </cfRule>
  </conditionalFormatting>
  <conditionalFormatting sqref="A54">
    <cfRule type="beginsWith" dxfId="2986" priority="1479" stopIfTrue="1" operator="beginsWith" text="Exceptional">
      <formula>LEFT(A54,LEN("Exceptional"))="Exceptional"</formula>
    </cfRule>
    <cfRule type="beginsWith" dxfId="2985" priority="1480" stopIfTrue="1" operator="beginsWith" text="Professional">
      <formula>LEFT(A54,LEN("Professional"))="Professional"</formula>
    </cfRule>
    <cfRule type="beginsWith" dxfId="2984" priority="1481" stopIfTrue="1" operator="beginsWith" text="Advanced">
      <formula>LEFT(A54,LEN("Advanced"))="Advanced"</formula>
    </cfRule>
    <cfRule type="beginsWith" dxfId="2983" priority="1482" stopIfTrue="1" operator="beginsWith" text="Intermediate">
      <formula>LEFT(A54,LEN("Intermediate"))="Intermediate"</formula>
    </cfRule>
    <cfRule type="beginsWith" dxfId="2982" priority="1483" stopIfTrue="1" operator="beginsWith" text="Basic">
      <formula>LEFT(A54,LEN("Basic"))="Basic"</formula>
    </cfRule>
    <cfRule type="beginsWith" dxfId="2981" priority="1484" stopIfTrue="1" operator="beginsWith" text="Required">
      <formula>LEFT(A54,LEN("Required"))="Required"</formula>
    </cfRule>
    <cfRule type="notContainsBlanks" dxfId="2980" priority="1485" stopIfTrue="1">
      <formula>LEN(TRIM(A54))&gt;0</formula>
    </cfRule>
  </conditionalFormatting>
  <conditionalFormatting sqref="A41">
    <cfRule type="beginsWith" dxfId="2979" priority="1423" stopIfTrue="1" operator="beginsWith" text="Exceptional">
      <formula>LEFT(A41,LEN("Exceptional"))="Exceptional"</formula>
    </cfRule>
    <cfRule type="beginsWith" dxfId="2978" priority="1424" stopIfTrue="1" operator="beginsWith" text="Professional">
      <formula>LEFT(A41,LEN("Professional"))="Professional"</formula>
    </cfRule>
    <cfRule type="beginsWith" dxfId="2977" priority="1425" stopIfTrue="1" operator="beginsWith" text="Advanced">
      <formula>LEFT(A41,LEN("Advanced"))="Advanced"</formula>
    </cfRule>
    <cfRule type="beginsWith" dxfId="2976" priority="1426" stopIfTrue="1" operator="beginsWith" text="Intermediate">
      <formula>LEFT(A41,LEN("Intermediate"))="Intermediate"</formula>
    </cfRule>
    <cfRule type="beginsWith" dxfId="2975" priority="1427" stopIfTrue="1" operator="beginsWith" text="Basic">
      <formula>LEFT(A41,LEN("Basic"))="Basic"</formula>
    </cfRule>
    <cfRule type="beginsWith" dxfId="2974" priority="1428" stopIfTrue="1" operator="beginsWith" text="Required">
      <formula>LEFT(A41,LEN("Required"))="Required"</formula>
    </cfRule>
    <cfRule type="notContainsBlanks" dxfId="2973" priority="1429" stopIfTrue="1">
      <formula>LEN(TRIM(A41))&gt;0</formula>
    </cfRule>
  </conditionalFormatting>
  <conditionalFormatting sqref="E69:F70 F71">
    <cfRule type="beginsWith" dxfId="2972" priority="1408" stopIfTrue="1" operator="beginsWith" text="Not Applicable">
      <formula>LEFT(E69,LEN("Not Applicable"))="Not Applicable"</formula>
    </cfRule>
    <cfRule type="beginsWith" dxfId="2971" priority="1409" stopIfTrue="1" operator="beginsWith" text="Waived">
      <formula>LEFT(E69,LEN("Waived"))="Waived"</formula>
    </cfRule>
    <cfRule type="beginsWith" dxfId="2970" priority="1410" stopIfTrue="1" operator="beginsWith" text="Pre-Passed">
      <formula>LEFT(E69,LEN("Pre-Passed"))="Pre-Passed"</formula>
    </cfRule>
    <cfRule type="beginsWith" dxfId="2969" priority="1411" stopIfTrue="1" operator="beginsWith" text="Completed">
      <formula>LEFT(E69,LEN("Completed"))="Completed"</formula>
    </cfRule>
    <cfRule type="beginsWith" dxfId="2968" priority="1412" stopIfTrue="1" operator="beginsWith" text="Partial">
      <formula>LEFT(E69,LEN("Partial"))="Partial"</formula>
    </cfRule>
    <cfRule type="beginsWith" dxfId="2967" priority="1413" stopIfTrue="1" operator="beginsWith" text="Missing">
      <formula>LEFT(E69,LEN("Missing"))="Missing"</formula>
    </cfRule>
    <cfRule type="beginsWith" dxfId="2966" priority="1414" stopIfTrue="1" operator="beginsWith" text="Untested">
      <formula>LEFT(E69,LEN("Untested"))="Untested"</formula>
    </cfRule>
    <cfRule type="notContainsBlanks" dxfId="2965" priority="1415" stopIfTrue="1">
      <formula>LEN(TRIM(E69))&gt;0</formula>
    </cfRule>
  </conditionalFormatting>
  <conditionalFormatting sqref="E67:F68">
    <cfRule type="beginsWith" dxfId="2964" priority="1400" stopIfTrue="1" operator="beginsWith" text="Not Applicable">
      <formula>LEFT(E67,LEN("Not Applicable"))="Not Applicable"</formula>
    </cfRule>
    <cfRule type="beginsWith" dxfId="2963" priority="1401" stopIfTrue="1" operator="beginsWith" text="Waived">
      <formula>LEFT(E67,LEN("Waived"))="Waived"</formula>
    </cfRule>
    <cfRule type="beginsWith" dxfId="2962" priority="1402" stopIfTrue="1" operator="beginsWith" text="Pre-Passed">
      <formula>LEFT(E67,LEN("Pre-Passed"))="Pre-Passed"</formula>
    </cfRule>
    <cfRule type="beginsWith" dxfId="2961" priority="1403" stopIfTrue="1" operator="beginsWith" text="Completed">
      <formula>LEFT(E67,LEN("Completed"))="Completed"</formula>
    </cfRule>
    <cfRule type="beginsWith" dxfId="2960" priority="1404" stopIfTrue="1" operator="beginsWith" text="Partial">
      <formula>LEFT(E67,LEN("Partial"))="Partial"</formula>
    </cfRule>
    <cfRule type="beginsWith" dxfId="2959" priority="1405" stopIfTrue="1" operator="beginsWith" text="Missing">
      <formula>LEFT(E67,LEN("Missing"))="Missing"</formula>
    </cfRule>
    <cfRule type="beginsWith" dxfId="2958" priority="1406" stopIfTrue="1" operator="beginsWith" text="Untested">
      <formula>LEFT(E67,LEN("Untested"))="Untested"</formula>
    </cfRule>
    <cfRule type="notContainsBlanks" dxfId="2957" priority="1407" stopIfTrue="1">
      <formula>LEN(TRIM(E67))&gt;0</formula>
    </cfRule>
  </conditionalFormatting>
  <conditionalFormatting sqref="E66">
    <cfRule type="beginsWith" dxfId="2956" priority="1368" stopIfTrue="1" operator="beginsWith" text="Not Applicable">
      <formula>LEFT(E66,LEN("Not Applicable"))="Not Applicable"</formula>
    </cfRule>
    <cfRule type="beginsWith" dxfId="2955" priority="1369" stopIfTrue="1" operator="beginsWith" text="Waived">
      <formula>LEFT(E66,LEN("Waived"))="Waived"</formula>
    </cfRule>
    <cfRule type="beginsWith" dxfId="2954" priority="1370" stopIfTrue="1" operator="beginsWith" text="Pre-Passed">
      <formula>LEFT(E66,LEN("Pre-Passed"))="Pre-Passed"</formula>
    </cfRule>
    <cfRule type="beginsWith" dxfId="2953" priority="1371" stopIfTrue="1" operator="beginsWith" text="Completed">
      <formula>LEFT(E66,LEN("Completed"))="Completed"</formula>
    </cfRule>
    <cfRule type="beginsWith" dxfId="2952" priority="1372" stopIfTrue="1" operator="beginsWith" text="Partial">
      <formula>LEFT(E66,LEN("Partial"))="Partial"</formula>
    </cfRule>
    <cfRule type="beginsWith" dxfId="2951" priority="1373" stopIfTrue="1" operator="beginsWith" text="Missing">
      <formula>LEFT(E66,LEN("Missing"))="Missing"</formula>
    </cfRule>
    <cfRule type="beginsWith" dxfId="2950" priority="1374" stopIfTrue="1" operator="beginsWith" text="Untested">
      <formula>LEFT(E66,LEN("Untested"))="Untested"</formula>
    </cfRule>
    <cfRule type="notContainsBlanks" dxfId="2949" priority="1375" stopIfTrue="1">
      <formula>LEN(TRIM(E66))&gt;0</formula>
    </cfRule>
  </conditionalFormatting>
  <conditionalFormatting sqref="A68">
    <cfRule type="beginsWith" dxfId="2948" priority="1332" stopIfTrue="1" operator="beginsWith" text="Exceptional">
      <formula>LEFT(A68,LEN("Exceptional"))="Exceptional"</formula>
    </cfRule>
    <cfRule type="beginsWith" dxfId="2947" priority="1333" stopIfTrue="1" operator="beginsWith" text="Professional">
      <formula>LEFT(A68,LEN("Professional"))="Professional"</formula>
    </cfRule>
    <cfRule type="beginsWith" dxfId="2946" priority="1334" stopIfTrue="1" operator="beginsWith" text="Advanced">
      <formula>LEFT(A68,LEN("Advanced"))="Advanced"</formula>
    </cfRule>
    <cfRule type="beginsWith" dxfId="2945" priority="1335" stopIfTrue="1" operator="beginsWith" text="Intermediate">
      <formula>LEFT(A68,LEN("Intermediate"))="Intermediate"</formula>
    </cfRule>
    <cfRule type="beginsWith" dxfId="2944" priority="1336" stopIfTrue="1" operator="beginsWith" text="Basic">
      <formula>LEFT(A68,LEN("Basic"))="Basic"</formula>
    </cfRule>
    <cfRule type="beginsWith" dxfId="2943" priority="1337" stopIfTrue="1" operator="beginsWith" text="Required">
      <formula>LEFT(A68,LEN("Required"))="Required"</formula>
    </cfRule>
    <cfRule type="notContainsBlanks" dxfId="2942" priority="1338" stopIfTrue="1">
      <formula>LEN(TRIM(A68))&gt;0</formula>
    </cfRule>
  </conditionalFormatting>
  <conditionalFormatting sqref="E88:F88 E89 F89:F90">
    <cfRule type="beginsWith" dxfId="2941" priority="1324" stopIfTrue="1" operator="beginsWith" text="Not Applicable">
      <formula>LEFT(E88,LEN("Not Applicable"))="Not Applicable"</formula>
    </cfRule>
    <cfRule type="beginsWith" dxfId="2940" priority="1325" stopIfTrue="1" operator="beginsWith" text="Waived">
      <formula>LEFT(E88,LEN("Waived"))="Waived"</formula>
    </cfRule>
    <cfRule type="beginsWith" dxfId="2939" priority="1326" stopIfTrue="1" operator="beginsWith" text="Pre-Passed">
      <formula>LEFT(E88,LEN("Pre-Passed"))="Pre-Passed"</formula>
    </cfRule>
    <cfRule type="beginsWith" dxfId="2938" priority="1327" stopIfTrue="1" operator="beginsWith" text="Completed">
      <formula>LEFT(E88,LEN("Completed"))="Completed"</formula>
    </cfRule>
    <cfRule type="beginsWith" dxfId="2937" priority="1328" stopIfTrue="1" operator="beginsWith" text="Partial">
      <formula>LEFT(E88,LEN("Partial"))="Partial"</formula>
    </cfRule>
    <cfRule type="beginsWith" dxfId="2936" priority="1329" stopIfTrue="1" operator="beginsWith" text="Missing">
      <formula>LEFT(E88,LEN("Missing"))="Missing"</formula>
    </cfRule>
    <cfRule type="beginsWith" dxfId="2935" priority="1330" stopIfTrue="1" operator="beginsWith" text="Untested">
      <formula>LEFT(E88,LEN("Untested"))="Untested"</formula>
    </cfRule>
    <cfRule type="notContainsBlanks" dxfId="2934" priority="1331" stopIfTrue="1">
      <formula>LEN(TRIM(E88))&gt;0</formula>
    </cfRule>
  </conditionalFormatting>
  <conditionalFormatting sqref="E86:F87">
    <cfRule type="beginsWith" dxfId="2933" priority="1316" stopIfTrue="1" operator="beginsWith" text="Not Applicable">
      <formula>LEFT(E86,LEN("Not Applicable"))="Not Applicable"</formula>
    </cfRule>
    <cfRule type="beginsWith" dxfId="2932" priority="1317" stopIfTrue="1" operator="beginsWith" text="Waived">
      <formula>LEFT(E86,LEN("Waived"))="Waived"</formula>
    </cfRule>
    <cfRule type="beginsWith" dxfId="2931" priority="1318" stopIfTrue="1" operator="beginsWith" text="Pre-Passed">
      <formula>LEFT(E86,LEN("Pre-Passed"))="Pre-Passed"</formula>
    </cfRule>
    <cfRule type="beginsWith" dxfId="2930" priority="1319" stopIfTrue="1" operator="beginsWith" text="Completed">
      <formula>LEFT(E86,LEN("Completed"))="Completed"</formula>
    </cfRule>
    <cfRule type="beginsWith" dxfId="2929" priority="1320" stopIfTrue="1" operator="beginsWith" text="Partial">
      <formula>LEFT(E86,LEN("Partial"))="Partial"</formula>
    </cfRule>
    <cfRule type="beginsWith" dxfId="2928" priority="1321" stopIfTrue="1" operator="beginsWith" text="Missing">
      <formula>LEFT(E86,LEN("Missing"))="Missing"</formula>
    </cfRule>
    <cfRule type="beginsWith" dxfId="2927" priority="1322" stopIfTrue="1" operator="beginsWith" text="Untested">
      <formula>LEFT(E86,LEN("Untested"))="Untested"</formula>
    </cfRule>
    <cfRule type="notContainsBlanks" dxfId="2926" priority="1323" stopIfTrue="1">
      <formula>LEN(TRIM(E86))&gt;0</formula>
    </cfRule>
  </conditionalFormatting>
  <conditionalFormatting sqref="E85">
    <cfRule type="beginsWith" dxfId="2925" priority="1308" stopIfTrue="1" operator="beginsWith" text="Not Applicable">
      <formula>LEFT(E85,LEN("Not Applicable"))="Not Applicable"</formula>
    </cfRule>
    <cfRule type="beginsWith" dxfId="2924" priority="1309" stopIfTrue="1" operator="beginsWith" text="Waived">
      <formula>LEFT(E85,LEN("Waived"))="Waived"</formula>
    </cfRule>
    <cfRule type="beginsWith" dxfId="2923" priority="1310" stopIfTrue="1" operator="beginsWith" text="Pre-Passed">
      <formula>LEFT(E85,LEN("Pre-Passed"))="Pre-Passed"</formula>
    </cfRule>
    <cfRule type="beginsWith" dxfId="2922" priority="1311" stopIfTrue="1" operator="beginsWith" text="Completed">
      <formula>LEFT(E85,LEN("Completed"))="Completed"</formula>
    </cfRule>
    <cfRule type="beginsWith" dxfId="2921" priority="1312" stopIfTrue="1" operator="beginsWith" text="Partial">
      <formula>LEFT(E85,LEN("Partial"))="Partial"</formula>
    </cfRule>
    <cfRule type="beginsWith" dxfId="2920" priority="1313" stopIfTrue="1" operator="beginsWith" text="Missing">
      <formula>LEFT(E85,LEN("Missing"))="Missing"</formula>
    </cfRule>
    <cfRule type="beginsWith" dxfId="2919" priority="1314" stopIfTrue="1" operator="beginsWith" text="Untested">
      <formula>LEFT(E85,LEN("Untested"))="Untested"</formula>
    </cfRule>
    <cfRule type="notContainsBlanks" dxfId="2918" priority="1315" stopIfTrue="1">
      <formula>LEN(TRIM(E85))&gt;0</formula>
    </cfRule>
  </conditionalFormatting>
  <conditionalFormatting sqref="A87">
    <cfRule type="beginsWith" dxfId="2917" priority="1293" stopIfTrue="1" operator="beginsWith" text="Exceptional">
      <formula>LEFT(A87,LEN("Exceptional"))="Exceptional"</formula>
    </cfRule>
    <cfRule type="beginsWith" dxfId="2916" priority="1294" stopIfTrue="1" operator="beginsWith" text="Professional">
      <formula>LEFT(A87,LEN("Professional"))="Professional"</formula>
    </cfRule>
    <cfRule type="beginsWith" dxfId="2915" priority="1295" stopIfTrue="1" operator="beginsWith" text="Advanced">
      <formula>LEFT(A87,LEN("Advanced"))="Advanced"</formula>
    </cfRule>
    <cfRule type="beginsWith" dxfId="2914" priority="1296" stopIfTrue="1" operator="beginsWith" text="Intermediate">
      <formula>LEFT(A87,LEN("Intermediate"))="Intermediate"</formula>
    </cfRule>
    <cfRule type="beginsWith" dxfId="2913" priority="1297" stopIfTrue="1" operator="beginsWith" text="Basic">
      <formula>LEFT(A87,LEN("Basic"))="Basic"</formula>
    </cfRule>
    <cfRule type="beginsWith" dxfId="2912" priority="1298" stopIfTrue="1" operator="beginsWith" text="Required">
      <formula>LEFT(A87,LEN("Required"))="Required"</formula>
    </cfRule>
    <cfRule type="notContainsBlanks" dxfId="2911" priority="1299" stopIfTrue="1">
      <formula>LEN(TRIM(A87))&gt;0</formula>
    </cfRule>
  </conditionalFormatting>
  <conditionalFormatting sqref="E71">
    <cfRule type="beginsWith" dxfId="2910" priority="1285" stopIfTrue="1" operator="beginsWith" text="Not Applicable">
      <formula>LEFT(E71,LEN("Not Applicable"))="Not Applicable"</formula>
    </cfRule>
    <cfRule type="beginsWith" dxfId="2909" priority="1286" stopIfTrue="1" operator="beginsWith" text="Waived">
      <formula>LEFT(E71,LEN("Waived"))="Waived"</formula>
    </cfRule>
    <cfRule type="beginsWith" dxfId="2908" priority="1287" stopIfTrue="1" operator="beginsWith" text="Pre-Passed">
      <formula>LEFT(E71,LEN("Pre-Passed"))="Pre-Passed"</formula>
    </cfRule>
    <cfRule type="beginsWith" dxfId="2907" priority="1288" stopIfTrue="1" operator="beginsWith" text="Completed">
      <formula>LEFT(E71,LEN("Completed"))="Completed"</formula>
    </cfRule>
    <cfRule type="beginsWith" dxfId="2906" priority="1289" stopIfTrue="1" operator="beginsWith" text="Partial">
      <formula>LEFT(E71,LEN("Partial"))="Partial"</formula>
    </cfRule>
    <cfRule type="beginsWith" dxfId="2905" priority="1290" stopIfTrue="1" operator="beginsWith" text="Missing">
      <formula>LEFT(E71,LEN("Missing"))="Missing"</formula>
    </cfRule>
    <cfRule type="beginsWith" dxfId="2904" priority="1291" stopIfTrue="1" operator="beginsWith" text="Untested">
      <formula>LEFT(E71,LEN("Untested"))="Untested"</formula>
    </cfRule>
    <cfRule type="notContainsBlanks" dxfId="2903" priority="1292" stopIfTrue="1">
      <formula>LEN(TRIM(E71))&gt;0</formula>
    </cfRule>
  </conditionalFormatting>
  <conditionalFormatting sqref="E90">
    <cfRule type="beginsWith" dxfId="2902" priority="1277" stopIfTrue="1" operator="beginsWith" text="Not Applicable">
      <formula>LEFT(E90,LEN("Not Applicable"))="Not Applicable"</formula>
    </cfRule>
    <cfRule type="beginsWith" dxfId="2901" priority="1278" stopIfTrue="1" operator="beginsWith" text="Waived">
      <formula>LEFT(E90,LEN("Waived"))="Waived"</formula>
    </cfRule>
    <cfRule type="beginsWith" dxfId="2900" priority="1279" stopIfTrue="1" operator="beginsWith" text="Pre-Passed">
      <formula>LEFT(E90,LEN("Pre-Passed"))="Pre-Passed"</formula>
    </cfRule>
    <cfRule type="beginsWith" dxfId="2899" priority="1280" stopIfTrue="1" operator="beginsWith" text="Completed">
      <formula>LEFT(E90,LEN("Completed"))="Completed"</formula>
    </cfRule>
    <cfRule type="beginsWith" dxfId="2898" priority="1281" stopIfTrue="1" operator="beginsWith" text="Partial">
      <formula>LEFT(E90,LEN("Partial"))="Partial"</formula>
    </cfRule>
    <cfRule type="beginsWith" dxfId="2897" priority="1282" stopIfTrue="1" operator="beginsWith" text="Missing">
      <formula>LEFT(E90,LEN("Missing"))="Missing"</formula>
    </cfRule>
    <cfRule type="beginsWith" dxfId="2896" priority="1283" stopIfTrue="1" operator="beginsWith" text="Untested">
      <formula>LEFT(E90,LEN("Untested"))="Untested"</formula>
    </cfRule>
    <cfRule type="notContainsBlanks" dxfId="2895" priority="1284" stopIfTrue="1">
      <formula>LEN(TRIM(E90))&gt;0</formula>
    </cfRule>
  </conditionalFormatting>
  <conditionalFormatting sqref="E72">
    <cfRule type="beginsWith" dxfId="2894" priority="1253" stopIfTrue="1" operator="beginsWith" text="Not Applicable">
      <formula>LEFT(E72,LEN("Not Applicable"))="Not Applicable"</formula>
    </cfRule>
    <cfRule type="beginsWith" dxfId="2893" priority="1254" stopIfTrue="1" operator="beginsWith" text="Waived">
      <formula>LEFT(E72,LEN("Waived"))="Waived"</formula>
    </cfRule>
    <cfRule type="beginsWith" dxfId="2892" priority="1255" stopIfTrue="1" operator="beginsWith" text="Pre-Passed">
      <formula>LEFT(E72,LEN("Pre-Passed"))="Pre-Passed"</formula>
    </cfRule>
    <cfRule type="beginsWith" dxfId="2891" priority="1256" stopIfTrue="1" operator="beginsWith" text="Completed">
      <formula>LEFT(E72,LEN("Completed"))="Completed"</formula>
    </cfRule>
    <cfRule type="beginsWith" dxfId="2890" priority="1257" stopIfTrue="1" operator="beginsWith" text="Partial">
      <formula>LEFT(E72,LEN("Partial"))="Partial"</formula>
    </cfRule>
    <cfRule type="beginsWith" dxfId="2889" priority="1258" stopIfTrue="1" operator="beginsWith" text="Missing">
      <formula>LEFT(E72,LEN("Missing"))="Missing"</formula>
    </cfRule>
    <cfRule type="beginsWith" dxfId="2888" priority="1259" stopIfTrue="1" operator="beginsWith" text="Untested">
      <formula>LEFT(E72,LEN("Untested"))="Untested"</formula>
    </cfRule>
    <cfRule type="notContainsBlanks" dxfId="2887" priority="1260" stopIfTrue="1">
      <formula>LEN(TRIM(E72))&gt;0</formula>
    </cfRule>
  </conditionalFormatting>
  <conditionalFormatting sqref="E74">
    <cfRule type="beginsWith" dxfId="2886" priority="1214" stopIfTrue="1" operator="beginsWith" text="Not Applicable">
      <formula>LEFT(E74,LEN("Not Applicable"))="Not Applicable"</formula>
    </cfRule>
    <cfRule type="beginsWith" dxfId="2885" priority="1215" stopIfTrue="1" operator="beginsWith" text="Waived">
      <formula>LEFT(E74,LEN("Waived"))="Waived"</formula>
    </cfRule>
    <cfRule type="beginsWith" dxfId="2884" priority="1216" stopIfTrue="1" operator="beginsWith" text="Pre-Passed">
      <formula>LEFT(E74,LEN("Pre-Passed"))="Pre-Passed"</formula>
    </cfRule>
    <cfRule type="beginsWith" dxfId="2883" priority="1217" stopIfTrue="1" operator="beginsWith" text="Completed">
      <formula>LEFT(E74,LEN("Completed"))="Completed"</formula>
    </cfRule>
    <cfRule type="beginsWith" dxfId="2882" priority="1218" stopIfTrue="1" operator="beginsWith" text="Partial">
      <formula>LEFT(E74,LEN("Partial"))="Partial"</formula>
    </cfRule>
    <cfRule type="beginsWith" dxfId="2881" priority="1219" stopIfTrue="1" operator="beginsWith" text="Missing">
      <formula>LEFT(E74,LEN("Missing"))="Missing"</formula>
    </cfRule>
    <cfRule type="beginsWith" dxfId="2880" priority="1220" stopIfTrue="1" operator="beginsWith" text="Untested">
      <formula>LEFT(E74,LEN("Untested"))="Untested"</formula>
    </cfRule>
    <cfRule type="notContainsBlanks" dxfId="2879" priority="1221" stopIfTrue="1">
      <formula>LEN(TRIM(E74))&gt;0</formula>
    </cfRule>
  </conditionalFormatting>
  <conditionalFormatting sqref="E75">
    <cfRule type="beginsWith" dxfId="2878" priority="1206" stopIfTrue="1" operator="beginsWith" text="Not Applicable">
      <formula>LEFT(E75,LEN("Not Applicable"))="Not Applicable"</formula>
    </cfRule>
    <cfRule type="beginsWith" dxfId="2877" priority="1207" stopIfTrue="1" operator="beginsWith" text="Waived">
      <formula>LEFT(E75,LEN("Waived"))="Waived"</formula>
    </cfRule>
    <cfRule type="beginsWith" dxfId="2876" priority="1208" stopIfTrue="1" operator="beginsWith" text="Pre-Passed">
      <formula>LEFT(E75,LEN("Pre-Passed"))="Pre-Passed"</formula>
    </cfRule>
    <cfRule type="beginsWith" dxfId="2875" priority="1209" stopIfTrue="1" operator="beginsWith" text="Completed">
      <formula>LEFT(E75,LEN("Completed"))="Completed"</formula>
    </cfRule>
    <cfRule type="beginsWith" dxfId="2874" priority="1210" stopIfTrue="1" operator="beginsWith" text="Partial">
      <formula>LEFT(E75,LEN("Partial"))="Partial"</formula>
    </cfRule>
    <cfRule type="beginsWith" dxfId="2873" priority="1211" stopIfTrue="1" operator="beginsWith" text="Missing">
      <formula>LEFT(E75,LEN("Missing"))="Missing"</formula>
    </cfRule>
    <cfRule type="beginsWith" dxfId="2872" priority="1212" stopIfTrue="1" operator="beginsWith" text="Untested">
      <formula>LEFT(E75,LEN("Untested"))="Untested"</formula>
    </cfRule>
    <cfRule type="notContainsBlanks" dxfId="2871" priority="1213" stopIfTrue="1">
      <formula>LEN(TRIM(E75))&gt;0</formula>
    </cfRule>
  </conditionalFormatting>
  <conditionalFormatting sqref="A75">
    <cfRule type="beginsWith" dxfId="2870" priority="1191" stopIfTrue="1" operator="beginsWith" text="Exceptional">
      <formula>LEFT(A75,LEN("Exceptional"))="Exceptional"</formula>
    </cfRule>
    <cfRule type="beginsWith" dxfId="2869" priority="1192" stopIfTrue="1" operator="beginsWith" text="Professional">
      <formula>LEFT(A75,LEN("Professional"))="Professional"</formula>
    </cfRule>
    <cfRule type="beginsWith" dxfId="2868" priority="1193" stopIfTrue="1" operator="beginsWith" text="Advanced">
      <formula>LEFT(A75,LEN("Advanced"))="Advanced"</formula>
    </cfRule>
    <cfRule type="beginsWith" dxfId="2867" priority="1194" stopIfTrue="1" operator="beginsWith" text="Intermediate">
      <formula>LEFT(A75,LEN("Intermediate"))="Intermediate"</formula>
    </cfRule>
    <cfRule type="beginsWith" dxfId="2866" priority="1195" stopIfTrue="1" operator="beginsWith" text="Basic">
      <formula>LEFT(A75,LEN("Basic"))="Basic"</formula>
    </cfRule>
    <cfRule type="beginsWith" dxfId="2865" priority="1196" stopIfTrue="1" operator="beginsWith" text="Required">
      <formula>LEFT(A75,LEN("Required"))="Required"</formula>
    </cfRule>
    <cfRule type="notContainsBlanks" dxfId="2864" priority="1197" stopIfTrue="1">
      <formula>LEN(TRIM(A75))&gt;0</formula>
    </cfRule>
  </conditionalFormatting>
  <conditionalFormatting sqref="E79:E81">
    <cfRule type="beginsWith" dxfId="2863" priority="1176" stopIfTrue="1" operator="beginsWith" text="Not Applicable">
      <formula>LEFT(E79,LEN("Not Applicable"))="Not Applicable"</formula>
    </cfRule>
    <cfRule type="beginsWith" dxfId="2862" priority="1177" stopIfTrue="1" operator="beginsWith" text="Waived">
      <formula>LEFT(E79,LEN("Waived"))="Waived"</formula>
    </cfRule>
    <cfRule type="beginsWith" dxfId="2861" priority="1178" stopIfTrue="1" operator="beginsWith" text="Pre-Passed">
      <formula>LEFT(E79,LEN("Pre-Passed"))="Pre-Passed"</formula>
    </cfRule>
    <cfRule type="beginsWith" dxfId="2860" priority="1179" stopIfTrue="1" operator="beginsWith" text="Completed">
      <formula>LEFT(E79,LEN("Completed"))="Completed"</formula>
    </cfRule>
    <cfRule type="beginsWith" dxfId="2859" priority="1180" stopIfTrue="1" operator="beginsWith" text="Partial">
      <formula>LEFT(E79,LEN("Partial"))="Partial"</formula>
    </cfRule>
    <cfRule type="beginsWith" dxfId="2858" priority="1181" stopIfTrue="1" operator="beginsWith" text="Missing">
      <formula>LEFT(E79,LEN("Missing"))="Missing"</formula>
    </cfRule>
    <cfRule type="beginsWith" dxfId="2857" priority="1182" stopIfTrue="1" operator="beginsWith" text="Untested">
      <formula>LEFT(E79,LEN("Untested"))="Untested"</formula>
    </cfRule>
    <cfRule type="notContainsBlanks" dxfId="2856" priority="1183" stopIfTrue="1">
      <formula>LEN(TRIM(E79))&gt;0</formula>
    </cfRule>
  </conditionalFormatting>
  <conditionalFormatting sqref="E82">
    <cfRule type="beginsWith" dxfId="2855" priority="1168" stopIfTrue="1" operator="beginsWith" text="Not Applicable">
      <formula>LEFT(E82,LEN("Not Applicable"))="Not Applicable"</formula>
    </cfRule>
    <cfRule type="beginsWith" dxfId="2854" priority="1169" stopIfTrue="1" operator="beginsWith" text="Waived">
      <formula>LEFT(E82,LEN("Waived"))="Waived"</formula>
    </cfRule>
    <cfRule type="beginsWith" dxfId="2853" priority="1170" stopIfTrue="1" operator="beginsWith" text="Pre-Passed">
      <formula>LEFT(E82,LEN("Pre-Passed"))="Pre-Passed"</formula>
    </cfRule>
    <cfRule type="beginsWith" dxfId="2852" priority="1171" stopIfTrue="1" operator="beginsWith" text="Completed">
      <formula>LEFT(E82,LEN("Completed"))="Completed"</formula>
    </cfRule>
    <cfRule type="beginsWith" dxfId="2851" priority="1172" stopIfTrue="1" operator="beginsWith" text="Partial">
      <formula>LEFT(E82,LEN("Partial"))="Partial"</formula>
    </cfRule>
    <cfRule type="beginsWith" dxfId="2850" priority="1173" stopIfTrue="1" operator="beginsWith" text="Missing">
      <formula>LEFT(E82,LEN("Missing"))="Missing"</formula>
    </cfRule>
    <cfRule type="beginsWith" dxfId="2849" priority="1174" stopIfTrue="1" operator="beginsWith" text="Untested">
      <formula>LEFT(E82,LEN("Untested"))="Untested"</formula>
    </cfRule>
    <cfRule type="notContainsBlanks" dxfId="2848" priority="1175" stopIfTrue="1">
      <formula>LEN(TRIM(E82))&gt;0</formula>
    </cfRule>
  </conditionalFormatting>
  <conditionalFormatting sqref="E83:E84">
    <cfRule type="beginsWith" dxfId="2847" priority="1160" stopIfTrue="1" operator="beginsWith" text="Not Applicable">
      <formula>LEFT(E83,LEN("Not Applicable"))="Not Applicable"</formula>
    </cfRule>
    <cfRule type="beginsWith" dxfId="2846" priority="1161" stopIfTrue="1" operator="beginsWith" text="Waived">
      <formula>LEFT(E83,LEN("Waived"))="Waived"</formula>
    </cfRule>
    <cfRule type="beginsWith" dxfId="2845" priority="1162" stopIfTrue="1" operator="beginsWith" text="Pre-Passed">
      <formula>LEFT(E83,LEN("Pre-Passed"))="Pre-Passed"</formula>
    </cfRule>
    <cfRule type="beginsWith" dxfId="2844" priority="1163" stopIfTrue="1" operator="beginsWith" text="Completed">
      <formula>LEFT(E83,LEN("Completed"))="Completed"</formula>
    </cfRule>
    <cfRule type="beginsWith" dxfId="2843" priority="1164" stopIfTrue="1" operator="beginsWith" text="Partial">
      <formula>LEFT(E83,LEN("Partial"))="Partial"</formula>
    </cfRule>
    <cfRule type="beginsWith" dxfId="2842" priority="1165" stopIfTrue="1" operator="beginsWith" text="Missing">
      <formula>LEFT(E83,LEN("Missing"))="Missing"</formula>
    </cfRule>
    <cfRule type="beginsWith" dxfId="2841" priority="1166" stopIfTrue="1" operator="beginsWith" text="Untested">
      <formula>LEFT(E83,LEN("Untested"))="Untested"</formula>
    </cfRule>
    <cfRule type="notContainsBlanks" dxfId="2840" priority="1167" stopIfTrue="1">
      <formula>LEN(TRIM(E83))&gt;0</formula>
    </cfRule>
  </conditionalFormatting>
  <conditionalFormatting sqref="E77:F77 F78:F84">
    <cfRule type="beginsWith" dxfId="2839" priority="1152" stopIfTrue="1" operator="beginsWith" text="Not Applicable">
      <formula>LEFT(E77,LEN("Not Applicable"))="Not Applicable"</formula>
    </cfRule>
    <cfRule type="beginsWith" dxfId="2838" priority="1153" stopIfTrue="1" operator="beginsWith" text="Waived">
      <formula>LEFT(E77,LEN("Waived"))="Waived"</formula>
    </cfRule>
    <cfRule type="beginsWith" dxfId="2837" priority="1154" stopIfTrue="1" operator="beginsWith" text="Pre-Passed">
      <formula>LEFT(E77,LEN("Pre-Passed"))="Pre-Passed"</formula>
    </cfRule>
    <cfRule type="beginsWith" dxfId="2836" priority="1155" stopIfTrue="1" operator="beginsWith" text="Completed">
      <formula>LEFT(E77,LEN("Completed"))="Completed"</formula>
    </cfRule>
    <cfRule type="beginsWith" dxfId="2835" priority="1156" stopIfTrue="1" operator="beginsWith" text="Partial">
      <formula>LEFT(E77,LEN("Partial"))="Partial"</formula>
    </cfRule>
    <cfRule type="beginsWith" dxfId="2834" priority="1157" stopIfTrue="1" operator="beginsWith" text="Missing">
      <formula>LEFT(E77,LEN("Missing"))="Missing"</formula>
    </cfRule>
    <cfRule type="beginsWith" dxfId="2833" priority="1158" stopIfTrue="1" operator="beginsWith" text="Untested">
      <formula>LEFT(E77,LEN("Untested"))="Untested"</formula>
    </cfRule>
    <cfRule type="notContainsBlanks" dxfId="2832" priority="1159" stopIfTrue="1">
      <formula>LEN(TRIM(E77))&gt;0</formula>
    </cfRule>
  </conditionalFormatting>
  <conditionalFormatting sqref="E78">
    <cfRule type="beginsWith" dxfId="2831" priority="1144" stopIfTrue="1" operator="beginsWith" text="Not Applicable">
      <formula>LEFT(E78,LEN("Not Applicable"))="Not Applicable"</formula>
    </cfRule>
    <cfRule type="beginsWith" dxfId="2830" priority="1145" stopIfTrue="1" operator="beginsWith" text="Waived">
      <formula>LEFT(E78,LEN("Waived"))="Waived"</formula>
    </cfRule>
    <cfRule type="beginsWith" dxfId="2829" priority="1146" stopIfTrue="1" operator="beginsWith" text="Pre-Passed">
      <formula>LEFT(E78,LEN("Pre-Passed"))="Pre-Passed"</formula>
    </cfRule>
    <cfRule type="beginsWith" dxfId="2828" priority="1147" stopIfTrue="1" operator="beginsWith" text="Completed">
      <formula>LEFT(E78,LEN("Completed"))="Completed"</formula>
    </cfRule>
    <cfRule type="beginsWith" dxfId="2827" priority="1148" stopIfTrue="1" operator="beginsWith" text="Partial">
      <formula>LEFT(E78,LEN("Partial"))="Partial"</formula>
    </cfRule>
    <cfRule type="beginsWith" dxfId="2826" priority="1149" stopIfTrue="1" operator="beginsWith" text="Missing">
      <formula>LEFT(E78,LEN("Missing"))="Missing"</formula>
    </cfRule>
    <cfRule type="beginsWith" dxfId="2825" priority="1150" stopIfTrue="1" operator="beginsWith" text="Untested">
      <formula>LEFT(E78,LEN("Untested"))="Untested"</formula>
    </cfRule>
    <cfRule type="notContainsBlanks" dxfId="2824" priority="1151" stopIfTrue="1">
      <formula>LEN(TRIM(E78))&gt;0</formula>
    </cfRule>
  </conditionalFormatting>
  <conditionalFormatting sqref="A76">
    <cfRule type="beginsWith" dxfId="2823" priority="1137" stopIfTrue="1" operator="beginsWith" text="Exceptional">
      <formula>LEFT(A76,LEN("Exceptional"))="Exceptional"</formula>
    </cfRule>
    <cfRule type="beginsWith" dxfId="2822" priority="1138" stopIfTrue="1" operator="beginsWith" text="Professional">
      <formula>LEFT(A76,LEN("Professional"))="Professional"</formula>
    </cfRule>
    <cfRule type="beginsWith" dxfId="2821" priority="1139" stopIfTrue="1" operator="beginsWith" text="Advanced">
      <formula>LEFT(A76,LEN("Advanced"))="Advanced"</formula>
    </cfRule>
    <cfRule type="beginsWith" dxfId="2820" priority="1140" stopIfTrue="1" operator="beginsWith" text="Intermediate">
      <formula>LEFT(A76,LEN("Intermediate"))="Intermediate"</formula>
    </cfRule>
    <cfRule type="beginsWith" dxfId="2819" priority="1141" stopIfTrue="1" operator="beginsWith" text="Basic">
      <formula>LEFT(A76,LEN("Basic"))="Basic"</formula>
    </cfRule>
    <cfRule type="beginsWith" dxfId="2818" priority="1142" stopIfTrue="1" operator="beginsWith" text="Required">
      <formula>LEFT(A76,LEN("Required"))="Required"</formula>
    </cfRule>
    <cfRule type="notContainsBlanks" dxfId="2817" priority="1143" stopIfTrue="1">
      <formula>LEN(TRIM(A76))&gt;0</formula>
    </cfRule>
  </conditionalFormatting>
  <conditionalFormatting sqref="E52:F52 F53:F57">
    <cfRule type="beginsWith" dxfId="2816" priority="1129" stopIfTrue="1" operator="beginsWith" text="Not Applicable">
      <formula>LEFT(E52,LEN("Not Applicable"))="Not Applicable"</formula>
    </cfRule>
    <cfRule type="beginsWith" dxfId="2815" priority="1130" stopIfTrue="1" operator="beginsWith" text="Waived">
      <formula>LEFT(E52,LEN("Waived"))="Waived"</formula>
    </cfRule>
    <cfRule type="beginsWith" dxfId="2814" priority="1131" stopIfTrue="1" operator="beginsWith" text="Pre-Passed">
      <formula>LEFT(E52,LEN("Pre-Passed"))="Pre-Passed"</formula>
    </cfRule>
    <cfRule type="beginsWith" dxfId="2813" priority="1132" stopIfTrue="1" operator="beginsWith" text="Completed">
      <formula>LEFT(E52,LEN("Completed"))="Completed"</formula>
    </cfRule>
    <cfRule type="beginsWith" dxfId="2812" priority="1133" stopIfTrue="1" operator="beginsWith" text="Partial">
      <formula>LEFT(E52,LEN("Partial"))="Partial"</formula>
    </cfRule>
    <cfRule type="beginsWith" dxfId="2811" priority="1134" stopIfTrue="1" operator="beginsWith" text="Missing">
      <formula>LEFT(E52,LEN("Missing"))="Missing"</formula>
    </cfRule>
    <cfRule type="beginsWith" dxfId="2810" priority="1135" stopIfTrue="1" operator="beginsWith" text="Untested">
      <formula>LEFT(E52,LEN("Untested"))="Untested"</formula>
    </cfRule>
    <cfRule type="notContainsBlanks" dxfId="2809" priority="1136" stopIfTrue="1">
      <formula>LEN(TRIM(E52))&gt;0</formula>
    </cfRule>
  </conditionalFormatting>
  <conditionalFormatting sqref="E55:E56">
    <cfRule type="beginsWith" dxfId="2808" priority="1121" stopIfTrue="1" operator="beginsWith" text="Not Applicable">
      <formula>LEFT(E55,LEN("Not Applicable"))="Not Applicable"</formula>
    </cfRule>
    <cfRule type="beginsWith" dxfId="2807" priority="1122" stopIfTrue="1" operator="beginsWith" text="Waived">
      <formula>LEFT(E55,LEN("Waived"))="Waived"</formula>
    </cfRule>
    <cfRule type="beginsWith" dxfId="2806" priority="1123" stopIfTrue="1" operator="beginsWith" text="Pre-Passed">
      <formula>LEFT(E55,LEN("Pre-Passed"))="Pre-Passed"</formula>
    </cfRule>
    <cfRule type="beginsWith" dxfId="2805" priority="1124" stopIfTrue="1" operator="beginsWith" text="Completed">
      <formula>LEFT(E55,LEN("Completed"))="Completed"</formula>
    </cfRule>
    <cfRule type="beginsWith" dxfId="2804" priority="1125" stopIfTrue="1" operator="beginsWith" text="Partial">
      <formula>LEFT(E55,LEN("Partial"))="Partial"</formula>
    </cfRule>
    <cfRule type="beginsWith" dxfId="2803" priority="1126" stopIfTrue="1" operator="beginsWith" text="Missing">
      <formula>LEFT(E55,LEN("Missing"))="Missing"</formula>
    </cfRule>
    <cfRule type="beginsWith" dxfId="2802" priority="1127" stopIfTrue="1" operator="beginsWith" text="Untested">
      <formula>LEFT(E55,LEN("Untested"))="Untested"</formula>
    </cfRule>
    <cfRule type="notContainsBlanks" dxfId="2801" priority="1128" stopIfTrue="1">
      <formula>LEN(TRIM(E55))&gt;0</formula>
    </cfRule>
  </conditionalFormatting>
  <conditionalFormatting sqref="A55">
    <cfRule type="beginsWith" dxfId="2800" priority="1114" stopIfTrue="1" operator="beginsWith" text="Exceptional">
      <formula>LEFT(A55,LEN("Exceptional"))="Exceptional"</formula>
    </cfRule>
    <cfRule type="beginsWith" dxfId="2799" priority="1115" stopIfTrue="1" operator="beginsWith" text="Professional">
      <formula>LEFT(A55,LEN("Professional"))="Professional"</formula>
    </cfRule>
    <cfRule type="beginsWith" dxfId="2798" priority="1116" stopIfTrue="1" operator="beginsWith" text="Advanced">
      <formula>LEFT(A55,LEN("Advanced"))="Advanced"</formula>
    </cfRule>
    <cfRule type="beginsWith" dxfId="2797" priority="1117" stopIfTrue="1" operator="beginsWith" text="Intermediate">
      <formula>LEFT(A55,LEN("Intermediate"))="Intermediate"</formula>
    </cfRule>
    <cfRule type="beginsWith" dxfId="2796" priority="1118" stopIfTrue="1" operator="beginsWith" text="Basic">
      <formula>LEFT(A55,LEN("Basic"))="Basic"</formula>
    </cfRule>
    <cfRule type="beginsWith" dxfId="2795" priority="1119" stopIfTrue="1" operator="beginsWith" text="Required">
      <formula>LEFT(A55,LEN("Required"))="Required"</formula>
    </cfRule>
    <cfRule type="notContainsBlanks" dxfId="2794" priority="1120" stopIfTrue="1">
      <formula>LEN(TRIM(A55))&gt;0</formula>
    </cfRule>
  </conditionalFormatting>
  <conditionalFormatting sqref="A56">
    <cfRule type="beginsWith" dxfId="2793" priority="1107" stopIfTrue="1" operator="beginsWith" text="Exceptional">
      <formula>LEFT(A56,LEN("Exceptional"))="Exceptional"</formula>
    </cfRule>
    <cfRule type="beginsWith" dxfId="2792" priority="1108" stopIfTrue="1" operator="beginsWith" text="Professional">
      <formula>LEFT(A56,LEN("Professional"))="Professional"</formula>
    </cfRule>
    <cfRule type="beginsWith" dxfId="2791" priority="1109" stopIfTrue="1" operator="beginsWith" text="Advanced">
      <formula>LEFT(A56,LEN("Advanced"))="Advanced"</formula>
    </cfRule>
    <cfRule type="beginsWith" dxfId="2790" priority="1110" stopIfTrue="1" operator="beginsWith" text="Intermediate">
      <formula>LEFT(A56,LEN("Intermediate"))="Intermediate"</formula>
    </cfRule>
    <cfRule type="beginsWith" dxfId="2789" priority="1111" stopIfTrue="1" operator="beginsWith" text="Basic">
      <formula>LEFT(A56,LEN("Basic"))="Basic"</formula>
    </cfRule>
    <cfRule type="beginsWith" dxfId="2788" priority="1112" stopIfTrue="1" operator="beginsWith" text="Required">
      <formula>LEFT(A56,LEN("Required"))="Required"</formula>
    </cfRule>
    <cfRule type="notContainsBlanks" dxfId="2787" priority="1113" stopIfTrue="1">
      <formula>LEN(TRIM(A56))&gt;0</formula>
    </cfRule>
  </conditionalFormatting>
  <conditionalFormatting sqref="E58:F58">
    <cfRule type="beginsWith" dxfId="2786" priority="1099" stopIfTrue="1" operator="beginsWith" text="Not Applicable">
      <formula>LEFT(E58,LEN("Not Applicable"))="Not Applicable"</formula>
    </cfRule>
    <cfRule type="beginsWith" dxfId="2785" priority="1100" stopIfTrue="1" operator="beginsWith" text="Waived">
      <formula>LEFT(E58,LEN("Waived"))="Waived"</formula>
    </cfRule>
    <cfRule type="beginsWith" dxfId="2784" priority="1101" stopIfTrue="1" operator="beginsWith" text="Pre-Passed">
      <formula>LEFT(E58,LEN("Pre-Passed"))="Pre-Passed"</formula>
    </cfRule>
    <cfRule type="beginsWith" dxfId="2783" priority="1102" stopIfTrue="1" operator="beginsWith" text="Completed">
      <formula>LEFT(E58,LEN("Completed"))="Completed"</formula>
    </cfRule>
    <cfRule type="beginsWith" dxfId="2782" priority="1103" stopIfTrue="1" operator="beginsWith" text="Partial">
      <formula>LEFT(E58,LEN("Partial"))="Partial"</formula>
    </cfRule>
    <cfRule type="beginsWith" dxfId="2781" priority="1104" stopIfTrue="1" operator="beginsWith" text="Missing">
      <formula>LEFT(E58,LEN("Missing"))="Missing"</formula>
    </cfRule>
    <cfRule type="beginsWith" dxfId="2780" priority="1105" stopIfTrue="1" operator="beginsWith" text="Untested">
      <formula>LEFT(E58,LEN("Untested"))="Untested"</formula>
    </cfRule>
    <cfRule type="notContainsBlanks" dxfId="2779" priority="1106" stopIfTrue="1">
      <formula>LEN(TRIM(E58))&gt;0</formula>
    </cfRule>
  </conditionalFormatting>
  <conditionalFormatting sqref="E57">
    <cfRule type="beginsWith" dxfId="2778" priority="1091" stopIfTrue="1" operator="beginsWith" text="Not Applicable">
      <formula>LEFT(E57,LEN("Not Applicable"))="Not Applicable"</formula>
    </cfRule>
    <cfRule type="beginsWith" dxfId="2777" priority="1092" stopIfTrue="1" operator="beginsWith" text="Waived">
      <formula>LEFT(E57,LEN("Waived"))="Waived"</formula>
    </cfRule>
    <cfRule type="beginsWith" dxfId="2776" priority="1093" stopIfTrue="1" operator="beginsWith" text="Pre-Passed">
      <formula>LEFT(E57,LEN("Pre-Passed"))="Pre-Passed"</formula>
    </cfRule>
    <cfRule type="beginsWith" dxfId="2775" priority="1094" stopIfTrue="1" operator="beginsWith" text="Completed">
      <formula>LEFT(E57,LEN("Completed"))="Completed"</formula>
    </cfRule>
    <cfRule type="beginsWith" dxfId="2774" priority="1095" stopIfTrue="1" operator="beginsWith" text="Partial">
      <formula>LEFT(E57,LEN("Partial"))="Partial"</formula>
    </cfRule>
    <cfRule type="beginsWith" dxfId="2773" priority="1096" stopIfTrue="1" operator="beginsWith" text="Missing">
      <formula>LEFT(E57,LEN("Missing"))="Missing"</formula>
    </cfRule>
    <cfRule type="beginsWith" dxfId="2772" priority="1097" stopIfTrue="1" operator="beginsWith" text="Untested">
      <formula>LEFT(E57,LEN("Untested"))="Untested"</formula>
    </cfRule>
    <cfRule type="notContainsBlanks" dxfId="2771" priority="1098" stopIfTrue="1">
      <formula>LEN(TRIM(E57))&gt;0</formula>
    </cfRule>
  </conditionalFormatting>
  <conditionalFormatting sqref="E61">
    <cfRule type="beginsWith" dxfId="2770" priority="1083" stopIfTrue="1" operator="beginsWith" text="Not Applicable">
      <formula>LEFT(E61,LEN("Not Applicable"))="Not Applicable"</formula>
    </cfRule>
    <cfRule type="beginsWith" dxfId="2769" priority="1084" stopIfTrue="1" operator="beginsWith" text="Waived">
      <formula>LEFT(E61,LEN("Waived"))="Waived"</formula>
    </cfRule>
    <cfRule type="beginsWith" dxfId="2768" priority="1085" stopIfTrue="1" operator="beginsWith" text="Pre-Passed">
      <formula>LEFT(E61,LEN("Pre-Passed"))="Pre-Passed"</formula>
    </cfRule>
    <cfRule type="beginsWith" dxfId="2767" priority="1086" stopIfTrue="1" operator="beginsWith" text="Completed">
      <formula>LEFT(E61,LEN("Completed"))="Completed"</formula>
    </cfRule>
    <cfRule type="beginsWith" dxfId="2766" priority="1087" stopIfTrue="1" operator="beginsWith" text="Partial">
      <formula>LEFT(E61,LEN("Partial"))="Partial"</formula>
    </cfRule>
    <cfRule type="beginsWith" dxfId="2765" priority="1088" stopIfTrue="1" operator="beginsWith" text="Missing">
      <formula>LEFT(E61,LEN("Missing"))="Missing"</formula>
    </cfRule>
    <cfRule type="beginsWith" dxfId="2764" priority="1089" stopIfTrue="1" operator="beginsWith" text="Untested">
      <formula>LEFT(E61,LEN("Untested"))="Untested"</formula>
    </cfRule>
    <cfRule type="notContainsBlanks" dxfId="2763" priority="1090" stopIfTrue="1">
      <formula>LEN(TRIM(E61))&gt;0</formula>
    </cfRule>
  </conditionalFormatting>
  <conditionalFormatting sqref="E60:F60 F61:F65">
    <cfRule type="beginsWith" dxfId="2762" priority="1075" stopIfTrue="1" operator="beginsWith" text="Not Applicable">
      <formula>LEFT(E60,LEN("Not Applicable"))="Not Applicable"</formula>
    </cfRule>
    <cfRule type="beginsWith" dxfId="2761" priority="1076" stopIfTrue="1" operator="beginsWith" text="Waived">
      <formula>LEFT(E60,LEN("Waived"))="Waived"</formula>
    </cfRule>
    <cfRule type="beginsWith" dxfId="2760" priority="1077" stopIfTrue="1" operator="beginsWith" text="Pre-Passed">
      <formula>LEFT(E60,LEN("Pre-Passed"))="Pre-Passed"</formula>
    </cfRule>
    <cfRule type="beginsWith" dxfId="2759" priority="1078" stopIfTrue="1" operator="beginsWith" text="Completed">
      <formula>LEFT(E60,LEN("Completed"))="Completed"</formula>
    </cfRule>
    <cfRule type="beginsWith" dxfId="2758" priority="1079" stopIfTrue="1" operator="beginsWith" text="Partial">
      <formula>LEFT(E60,LEN("Partial"))="Partial"</formula>
    </cfRule>
    <cfRule type="beginsWith" dxfId="2757" priority="1080" stopIfTrue="1" operator="beginsWith" text="Missing">
      <formula>LEFT(E60,LEN("Missing"))="Missing"</formula>
    </cfRule>
    <cfRule type="beginsWith" dxfId="2756" priority="1081" stopIfTrue="1" operator="beginsWith" text="Untested">
      <formula>LEFT(E60,LEN("Untested"))="Untested"</formula>
    </cfRule>
    <cfRule type="notContainsBlanks" dxfId="2755" priority="1082" stopIfTrue="1">
      <formula>LEN(TRIM(E60))&gt;0</formula>
    </cfRule>
  </conditionalFormatting>
  <conditionalFormatting sqref="E59:F59">
    <cfRule type="beginsWith" dxfId="2754" priority="1067" stopIfTrue="1" operator="beginsWith" text="Not Applicable">
      <formula>LEFT(E59,LEN("Not Applicable"))="Not Applicable"</formula>
    </cfRule>
    <cfRule type="beginsWith" dxfId="2753" priority="1068" stopIfTrue="1" operator="beginsWith" text="Waived">
      <formula>LEFT(E59,LEN("Waived"))="Waived"</formula>
    </cfRule>
    <cfRule type="beginsWith" dxfId="2752" priority="1069" stopIfTrue="1" operator="beginsWith" text="Pre-Passed">
      <formula>LEFT(E59,LEN("Pre-Passed"))="Pre-Passed"</formula>
    </cfRule>
    <cfRule type="beginsWith" dxfId="2751" priority="1070" stopIfTrue="1" operator="beginsWith" text="Completed">
      <formula>LEFT(E59,LEN("Completed"))="Completed"</formula>
    </cfRule>
    <cfRule type="beginsWith" dxfId="2750" priority="1071" stopIfTrue="1" operator="beginsWith" text="Partial">
      <formula>LEFT(E59,LEN("Partial"))="Partial"</formula>
    </cfRule>
    <cfRule type="beginsWith" dxfId="2749" priority="1072" stopIfTrue="1" operator="beginsWith" text="Missing">
      <formula>LEFT(E59,LEN("Missing"))="Missing"</formula>
    </cfRule>
    <cfRule type="beginsWith" dxfId="2748" priority="1073" stopIfTrue="1" operator="beginsWith" text="Untested">
      <formula>LEFT(E59,LEN("Untested"))="Untested"</formula>
    </cfRule>
    <cfRule type="notContainsBlanks" dxfId="2747" priority="1074" stopIfTrue="1">
      <formula>LEN(TRIM(E59))&gt;0</formula>
    </cfRule>
  </conditionalFormatting>
  <conditionalFormatting sqref="E62">
    <cfRule type="beginsWith" dxfId="2746" priority="1052" stopIfTrue="1" operator="beginsWith" text="Not Applicable">
      <formula>LEFT(E62,LEN("Not Applicable"))="Not Applicable"</formula>
    </cfRule>
    <cfRule type="beginsWith" dxfId="2745" priority="1053" stopIfTrue="1" operator="beginsWith" text="Waived">
      <formula>LEFT(E62,LEN("Waived"))="Waived"</formula>
    </cfRule>
    <cfRule type="beginsWith" dxfId="2744" priority="1054" stopIfTrue="1" operator="beginsWith" text="Pre-Passed">
      <formula>LEFT(E62,LEN("Pre-Passed"))="Pre-Passed"</formula>
    </cfRule>
    <cfRule type="beginsWith" dxfId="2743" priority="1055" stopIfTrue="1" operator="beginsWith" text="Completed">
      <formula>LEFT(E62,LEN("Completed"))="Completed"</formula>
    </cfRule>
    <cfRule type="beginsWith" dxfId="2742" priority="1056" stopIfTrue="1" operator="beginsWith" text="Partial">
      <formula>LEFT(E62,LEN("Partial"))="Partial"</formula>
    </cfRule>
    <cfRule type="beginsWith" dxfId="2741" priority="1057" stopIfTrue="1" operator="beginsWith" text="Missing">
      <formula>LEFT(E62,LEN("Missing"))="Missing"</formula>
    </cfRule>
    <cfRule type="beginsWith" dxfId="2740" priority="1058" stopIfTrue="1" operator="beginsWith" text="Untested">
      <formula>LEFT(E62,LEN("Untested"))="Untested"</formula>
    </cfRule>
    <cfRule type="notContainsBlanks" dxfId="2739" priority="1059" stopIfTrue="1">
      <formula>LEN(TRIM(E62))&gt;0</formula>
    </cfRule>
  </conditionalFormatting>
  <conditionalFormatting sqref="E37">
    <cfRule type="beginsWith" dxfId="2738" priority="1044" stopIfTrue="1" operator="beginsWith" text="Not Applicable">
      <formula>LEFT(E37,LEN("Not Applicable"))="Not Applicable"</formula>
    </cfRule>
    <cfRule type="beginsWith" dxfId="2737" priority="1045" stopIfTrue="1" operator="beginsWith" text="Waived">
      <formula>LEFT(E37,LEN("Waived"))="Waived"</formula>
    </cfRule>
    <cfRule type="beginsWith" dxfId="2736" priority="1046" stopIfTrue="1" operator="beginsWith" text="Pre-Passed">
      <formula>LEFT(E37,LEN("Pre-Passed"))="Pre-Passed"</formula>
    </cfRule>
    <cfRule type="beginsWith" dxfId="2735" priority="1047" stopIfTrue="1" operator="beginsWith" text="Completed">
      <formula>LEFT(E37,LEN("Completed"))="Completed"</formula>
    </cfRule>
    <cfRule type="beginsWith" dxfId="2734" priority="1048" stopIfTrue="1" operator="beginsWith" text="Partial">
      <formula>LEFT(E37,LEN("Partial"))="Partial"</formula>
    </cfRule>
    <cfRule type="beginsWith" dxfId="2733" priority="1049" stopIfTrue="1" operator="beginsWith" text="Missing">
      <formula>LEFT(E37,LEN("Missing"))="Missing"</formula>
    </cfRule>
    <cfRule type="beginsWith" dxfId="2732" priority="1050" stopIfTrue="1" operator="beginsWith" text="Untested">
      <formula>LEFT(E37,LEN("Untested"))="Untested"</formula>
    </cfRule>
    <cfRule type="notContainsBlanks" dxfId="2731" priority="1051" stopIfTrue="1">
      <formula>LEN(TRIM(E37))&gt;0</formula>
    </cfRule>
  </conditionalFormatting>
  <conditionalFormatting sqref="A29">
    <cfRule type="beginsWith" dxfId="2730" priority="937" stopIfTrue="1" operator="beginsWith" text="Exceptional">
      <formula>LEFT(A29,LEN("Exceptional"))="Exceptional"</formula>
    </cfRule>
    <cfRule type="beginsWith" dxfId="2729" priority="938" stopIfTrue="1" operator="beginsWith" text="Professional">
      <formula>LEFT(A29,LEN("Professional"))="Professional"</formula>
    </cfRule>
    <cfRule type="beginsWith" dxfId="2728" priority="939" stopIfTrue="1" operator="beginsWith" text="Advanced">
      <formula>LEFT(A29,LEN("Advanced"))="Advanced"</formula>
    </cfRule>
    <cfRule type="beginsWith" dxfId="2727" priority="940" stopIfTrue="1" operator="beginsWith" text="Intermediate">
      <formula>LEFT(A29,LEN("Intermediate"))="Intermediate"</formula>
    </cfRule>
    <cfRule type="beginsWith" dxfId="2726" priority="941" stopIfTrue="1" operator="beginsWith" text="Basic">
      <formula>LEFT(A29,LEN("Basic"))="Basic"</formula>
    </cfRule>
    <cfRule type="beginsWith" dxfId="2725" priority="942" stopIfTrue="1" operator="beginsWith" text="Required">
      <formula>LEFT(A29,LEN("Required"))="Required"</formula>
    </cfRule>
    <cfRule type="notContainsBlanks" dxfId="2724" priority="943" stopIfTrue="1">
      <formula>LEN(TRIM(A29))&gt;0</formula>
    </cfRule>
  </conditionalFormatting>
  <conditionalFormatting sqref="E45">
    <cfRule type="beginsWith" dxfId="2723" priority="1006" stopIfTrue="1" operator="beginsWith" text="Not Applicable">
      <formula>LEFT(E45,LEN("Not Applicable"))="Not Applicable"</formula>
    </cfRule>
    <cfRule type="beginsWith" dxfId="2722" priority="1007" stopIfTrue="1" operator="beginsWith" text="Waived">
      <formula>LEFT(E45,LEN("Waived"))="Waived"</formula>
    </cfRule>
    <cfRule type="beginsWith" dxfId="2721" priority="1008" stopIfTrue="1" operator="beginsWith" text="Pre-Passed">
      <formula>LEFT(E45,LEN("Pre-Passed"))="Pre-Passed"</formula>
    </cfRule>
    <cfRule type="beginsWith" dxfId="2720" priority="1009" stopIfTrue="1" operator="beginsWith" text="Completed">
      <formula>LEFT(E45,LEN("Completed"))="Completed"</formula>
    </cfRule>
    <cfRule type="beginsWith" dxfId="2719" priority="1010" stopIfTrue="1" operator="beginsWith" text="Partial">
      <formula>LEFT(E45,LEN("Partial"))="Partial"</formula>
    </cfRule>
    <cfRule type="beginsWith" dxfId="2718" priority="1011" stopIfTrue="1" operator="beginsWith" text="Missing">
      <formula>LEFT(E45,LEN("Missing"))="Missing"</formula>
    </cfRule>
    <cfRule type="beginsWith" dxfId="2717" priority="1012" stopIfTrue="1" operator="beginsWith" text="Untested">
      <formula>LEFT(E45,LEN("Untested"))="Untested"</formula>
    </cfRule>
    <cfRule type="notContainsBlanks" dxfId="2716" priority="1013" stopIfTrue="1">
      <formula>LEN(TRIM(E45))&gt;0</formula>
    </cfRule>
  </conditionalFormatting>
  <conditionalFormatting sqref="E49">
    <cfRule type="beginsWith" dxfId="2715" priority="998" stopIfTrue="1" operator="beginsWith" text="Not Applicable">
      <formula>LEFT(E49,LEN("Not Applicable"))="Not Applicable"</formula>
    </cfRule>
    <cfRule type="beginsWith" dxfId="2714" priority="999" stopIfTrue="1" operator="beginsWith" text="Waived">
      <formula>LEFT(E49,LEN("Waived"))="Waived"</formula>
    </cfRule>
    <cfRule type="beginsWith" dxfId="2713" priority="1000" stopIfTrue="1" operator="beginsWith" text="Pre-Passed">
      <formula>LEFT(E49,LEN("Pre-Passed"))="Pre-Passed"</formula>
    </cfRule>
    <cfRule type="beginsWith" dxfId="2712" priority="1001" stopIfTrue="1" operator="beginsWith" text="Completed">
      <formula>LEFT(E49,LEN("Completed"))="Completed"</formula>
    </cfRule>
    <cfRule type="beginsWith" dxfId="2711" priority="1002" stopIfTrue="1" operator="beginsWith" text="Partial">
      <formula>LEFT(E49,LEN("Partial"))="Partial"</formula>
    </cfRule>
    <cfRule type="beginsWith" dxfId="2710" priority="1003" stopIfTrue="1" operator="beginsWith" text="Missing">
      <formula>LEFT(E49,LEN("Missing"))="Missing"</formula>
    </cfRule>
    <cfRule type="beginsWith" dxfId="2709" priority="1004" stopIfTrue="1" operator="beginsWith" text="Untested">
      <formula>LEFT(E49,LEN("Untested"))="Untested"</formula>
    </cfRule>
    <cfRule type="notContainsBlanks" dxfId="2708" priority="1005" stopIfTrue="1">
      <formula>LEN(TRIM(E49))&gt;0</formula>
    </cfRule>
  </conditionalFormatting>
  <conditionalFormatting sqref="E25">
    <cfRule type="beginsWith" dxfId="2707" priority="990" stopIfTrue="1" operator="beginsWith" text="Not Applicable">
      <formula>LEFT(E25,LEN("Not Applicable"))="Not Applicable"</formula>
    </cfRule>
    <cfRule type="beginsWith" dxfId="2706" priority="991" stopIfTrue="1" operator="beginsWith" text="Waived">
      <formula>LEFT(E25,LEN("Waived"))="Waived"</formula>
    </cfRule>
    <cfRule type="beginsWith" dxfId="2705" priority="992" stopIfTrue="1" operator="beginsWith" text="Pre-Passed">
      <formula>LEFT(E25,LEN("Pre-Passed"))="Pre-Passed"</formula>
    </cfRule>
    <cfRule type="beginsWith" dxfId="2704" priority="993" stopIfTrue="1" operator="beginsWith" text="Completed">
      <formula>LEFT(E25,LEN("Completed"))="Completed"</formula>
    </cfRule>
    <cfRule type="beginsWith" dxfId="2703" priority="994" stopIfTrue="1" operator="beginsWith" text="Partial">
      <formula>LEFT(E25,LEN("Partial"))="Partial"</formula>
    </cfRule>
    <cfRule type="beginsWith" dxfId="2702" priority="995" stopIfTrue="1" operator="beginsWith" text="Missing">
      <formula>LEFT(E25,LEN("Missing"))="Missing"</formula>
    </cfRule>
    <cfRule type="beginsWith" dxfId="2701" priority="996" stopIfTrue="1" operator="beginsWith" text="Untested">
      <formula>LEFT(E25,LEN("Untested"))="Untested"</formula>
    </cfRule>
    <cfRule type="notContainsBlanks" dxfId="2700" priority="997" stopIfTrue="1">
      <formula>LEN(TRIM(E25))&gt;0</formula>
    </cfRule>
  </conditionalFormatting>
  <conditionalFormatting sqref="E24:F24 F25:F29">
    <cfRule type="beginsWith" dxfId="2699" priority="982" stopIfTrue="1" operator="beginsWith" text="Not Applicable">
      <formula>LEFT(E24,LEN("Not Applicable"))="Not Applicable"</formula>
    </cfRule>
    <cfRule type="beginsWith" dxfId="2698" priority="983" stopIfTrue="1" operator="beginsWith" text="Waived">
      <formula>LEFT(E24,LEN("Waived"))="Waived"</formula>
    </cfRule>
    <cfRule type="beginsWith" dxfId="2697" priority="984" stopIfTrue="1" operator="beginsWith" text="Pre-Passed">
      <formula>LEFT(E24,LEN("Pre-Passed"))="Pre-Passed"</formula>
    </cfRule>
    <cfRule type="beginsWith" dxfId="2696" priority="985" stopIfTrue="1" operator="beginsWith" text="Completed">
      <formula>LEFT(E24,LEN("Completed"))="Completed"</formula>
    </cfRule>
    <cfRule type="beginsWith" dxfId="2695" priority="986" stopIfTrue="1" operator="beginsWith" text="Partial">
      <formula>LEFT(E24,LEN("Partial"))="Partial"</formula>
    </cfRule>
    <cfRule type="beginsWith" dxfId="2694" priority="987" stopIfTrue="1" operator="beginsWith" text="Missing">
      <formula>LEFT(E24,LEN("Missing"))="Missing"</formula>
    </cfRule>
    <cfRule type="beginsWith" dxfId="2693" priority="988" stopIfTrue="1" operator="beginsWith" text="Untested">
      <formula>LEFT(E24,LEN("Untested"))="Untested"</formula>
    </cfRule>
    <cfRule type="notContainsBlanks" dxfId="2692" priority="989" stopIfTrue="1">
      <formula>LEN(TRIM(E24))&gt;0</formula>
    </cfRule>
  </conditionalFormatting>
  <conditionalFormatting sqref="E29">
    <cfRule type="beginsWith" dxfId="2691" priority="974" stopIfTrue="1" operator="beginsWith" text="Not Applicable">
      <formula>LEFT(E29,LEN("Not Applicable"))="Not Applicable"</formula>
    </cfRule>
    <cfRule type="beginsWith" dxfId="2690" priority="975" stopIfTrue="1" operator="beginsWith" text="Waived">
      <formula>LEFT(E29,LEN("Waived"))="Waived"</formula>
    </cfRule>
    <cfRule type="beginsWith" dxfId="2689" priority="976" stopIfTrue="1" operator="beginsWith" text="Pre-Passed">
      <formula>LEFT(E29,LEN("Pre-Passed"))="Pre-Passed"</formula>
    </cfRule>
    <cfRule type="beginsWith" dxfId="2688" priority="977" stopIfTrue="1" operator="beginsWith" text="Completed">
      <formula>LEFT(E29,LEN("Completed"))="Completed"</formula>
    </cfRule>
    <cfRule type="beginsWith" dxfId="2687" priority="978" stopIfTrue="1" operator="beginsWith" text="Partial">
      <formula>LEFT(E29,LEN("Partial"))="Partial"</formula>
    </cfRule>
    <cfRule type="beginsWith" dxfId="2686" priority="979" stopIfTrue="1" operator="beginsWith" text="Missing">
      <formula>LEFT(E29,LEN("Missing"))="Missing"</formula>
    </cfRule>
    <cfRule type="beginsWith" dxfId="2685" priority="980" stopIfTrue="1" operator="beginsWith" text="Untested">
      <formula>LEFT(E29,LEN("Untested"))="Untested"</formula>
    </cfRule>
    <cfRule type="notContainsBlanks" dxfId="2684" priority="981" stopIfTrue="1">
      <formula>LEN(TRIM(E29))&gt;0</formula>
    </cfRule>
  </conditionalFormatting>
  <conditionalFormatting sqref="E28">
    <cfRule type="beginsWith" dxfId="2683" priority="966" stopIfTrue="1" operator="beginsWith" text="Not Applicable">
      <formula>LEFT(E28,LEN("Not Applicable"))="Not Applicable"</formula>
    </cfRule>
    <cfRule type="beginsWith" dxfId="2682" priority="967" stopIfTrue="1" operator="beginsWith" text="Waived">
      <formula>LEFT(E28,LEN("Waived"))="Waived"</formula>
    </cfRule>
    <cfRule type="beginsWith" dxfId="2681" priority="968" stopIfTrue="1" operator="beginsWith" text="Pre-Passed">
      <formula>LEFT(E28,LEN("Pre-Passed"))="Pre-Passed"</formula>
    </cfRule>
    <cfRule type="beginsWith" dxfId="2680" priority="969" stopIfTrue="1" operator="beginsWith" text="Completed">
      <formula>LEFT(E28,LEN("Completed"))="Completed"</formula>
    </cfRule>
    <cfRule type="beginsWith" dxfId="2679" priority="970" stopIfTrue="1" operator="beginsWith" text="Partial">
      <formula>LEFT(E28,LEN("Partial"))="Partial"</formula>
    </cfRule>
    <cfRule type="beginsWith" dxfId="2678" priority="971" stopIfTrue="1" operator="beginsWith" text="Missing">
      <formula>LEFT(E28,LEN("Missing"))="Missing"</formula>
    </cfRule>
    <cfRule type="beginsWith" dxfId="2677" priority="972" stopIfTrue="1" operator="beginsWith" text="Untested">
      <formula>LEFT(E28,LEN("Untested"))="Untested"</formula>
    </cfRule>
    <cfRule type="notContainsBlanks" dxfId="2676" priority="973" stopIfTrue="1">
      <formula>LEN(TRIM(E28))&gt;0</formula>
    </cfRule>
  </conditionalFormatting>
  <conditionalFormatting sqref="E27">
    <cfRule type="beginsWith" dxfId="2675" priority="958" stopIfTrue="1" operator="beginsWith" text="Not Applicable">
      <formula>LEFT(E27,LEN("Not Applicable"))="Not Applicable"</formula>
    </cfRule>
    <cfRule type="beginsWith" dxfId="2674" priority="959" stopIfTrue="1" operator="beginsWith" text="Waived">
      <formula>LEFT(E27,LEN("Waived"))="Waived"</formula>
    </cfRule>
    <cfRule type="beginsWith" dxfId="2673" priority="960" stopIfTrue="1" operator="beginsWith" text="Pre-Passed">
      <formula>LEFT(E27,LEN("Pre-Passed"))="Pre-Passed"</formula>
    </cfRule>
    <cfRule type="beginsWith" dxfId="2672" priority="961" stopIfTrue="1" operator="beginsWith" text="Completed">
      <formula>LEFT(E27,LEN("Completed"))="Completed"</formula>
    </cfRule>
    <cfRule type="beginsWith" dxfId="2671" priority="962" stopIfTrue="1" operator="beginsWith" text="Partial">
      <formula>LEFT(E27,LEN("Partial"))="Partial"</formula>
    </cfRule>
    <cfRule type="beginsWith" dxfId="2670" priority="963" stopIfTrue="1" operator="beginsWith" text="Missing">
      <formula>LEFT(E27,LEN("Missing"))="Missing"</formula>
    </cfRule>
    <cfRule type="beginsWith" dxfId="2669" priority="964" stopIfTrue="1" operator="beginsWith" text="Untested">
      <formula>LEFT(E27,LEN("Untested"))="Untested"</formula>
    </cfRule>
    <cfRule type="notContainsBlanks" dxfId="2668" priority="965" stopIfTrue="1">
      <formula>LEN(TRIM(E27))&gt;0</formula>
    </cfRule>
  </conditionalFormatting>
  <conditionalFormatting sqref="A27">
    <cfRule type="beginsWith" dxfId="2667" priority="951" stopIfTrue="1" operator="beginsWith" text="Exceptional">
      <formula>LEFT(A27,LEN("Exceptional"))="Exceptional"</formula>
    </cfRule>
    <cfRule type="beginsWith" dxfId="2666" priority="952" stopIfTrue="1" operator="beginsWith" text="Professional">
      <formula>LEFT(A27,LEN("Professional"))="Professional"</formula>
    </cfRule>
    <cfRule type="beginsWith" dxfId="2665" priority="953" stopIfTrue="1" operator="beginsWith" text="Advanced">
      <formula>LEFT(A27,LEN("Advanced"))="Advanced"</formula>
    </cfRule>
    <cfRule type="beginsWith" dxfId="2664" priority="954" stopIfTrue="1" operator="beginsWith" text="Intermediate">
      <formula>LEFT(A27,LEN("Intermediate"))="Intermediate"</formula>
    </cfRule>
    <cfRule type="beginsWith" dxfId="2663" priority="955" stopIfTrue="1" operator="beginsWith" text="Basic">
      <formula>LEFT(A27,LEN("Basic"))="Basic"</formula>
    </cfRule>
    <cfRule type="beginsWith" dxfId="2662" priority="956" stopIfTrue="1" operator="beginsWith" text="Required">
      <formula>LEFT(A27,LEN("Required"))="Required"</formula>
    </cfRule>
    <cfRule type="notContainsBlanks" dxfId="2661" priority="957" stopIfTrue="1">
      <formula>LEN(TRIM(A27))&gt;0</formula>
    </cfRule>
  </conditionalFormatting>
  <conditionalFormatting sqref="A28">
    <cfRule type="beginsWith" dxfId="2660" priority="944" stopIfTrue="1" operator="beginsWith" text="Exceptional">
      <formula>LEFT(A28,LEN("Exceptional"))="Exceptional"</formula>
    </cfRule>
    <cfRule type="beginsWith" dxfId="2659" priority="945" stopIfTrue="1" operator="beginsWith" text="Professional">
      <formula>LEFT(A28,LEN("Professional"))="Professional"</formula>
    </cfRule>
    <cfRule type="beginsWith" dxfId="2658" priority="946" stopIfTrue="1" operator="beginsWith" text="Advanced">
      <formula>LEFT(A28,LEN("Advanced"))="Advanced"</formula>
    </cfRule>
    <cfRule type="beginsWith" dxfId="2657" priority="947" stopIfTrue="1" operator="beginsWith" text="Intermediate">
      <formula>LEFT(A28,LEN("Intermediate"))="Intermediate"</formula>
    </cfRule>
    <cfRule type="beginsWith" dxfId="2656" priority="948" stopIfTrue="1" operator="beginsWith" text="Basic">
      <formula>LEFT(A28,LEN("Basic"))="Basic"</formula>
    </cfRule>
    <cfRule type="beginsWith" dxfId="2655" priority="949" stopIfTrue="1" operator="beginsWith" text="Required">
      <formula>LEFT(A28,LEN("Required"))="Required"</formula>
    </cfRule>
    <cfRule type="notContainsBlanks" dxfId="2654" priority="950" stopIfTrue="1">
      <formula>LEN(TRIM(A28))&gt;0</formula>
    </cfRule>
  </conditionalFormatting>
  <conditionalFormatting sqref="A43">
    <cfRule type="beginsWith" dxfId="2653" priority="861" stopIfTrue="1" operator="beginsWith" text="Exceptional">
      <formula>LEFT(A43,LEN("Exceptional"))="Exceptional"</formula>
    </cfRule>
    <cfRule type="beginsWith" dxfId="2652" priority="862" stopIfTrue="1" operator="beginsWith" text="Professional">
      <formula>LEFT(A43,LEN("Professional"))="Professional"</formula>
    </cfRule>
    <cfRule type="beginsWith" dxfId="2651" priority="863" stopIfTrue="1" operator="beginsWith" text="Advanced">
      <formula>LEFT(A43,LEN("Advanced"))="Advanced"</formula>
    </cfRule>
    <cfRule type="beginsWith" dxfId="2650" priority="864" stopIfTrue="1" operator="beginsWith" text="Intermediate">
      <formula>LEFT(A43,LEN("Intermediate"))="Intermediate"</formula>
    </cfRule>
    <cfRule type="beginsWith" dxfId="2649" priority="865" stopIfTrue="1" operator="beginsWith" text="Basic">
      <formula>LEFT(A43,LEN("Basic"))="Basic"</formula>
    </cfRule>
    <cfRule type="beginsWith" dxfId="2648" priority="866" stopIfTrue="1" operator="beginsWith" text="Required">
      <formula>LEFT(A43,LEN("Required"))="Required"</formula>
    </cfRule>
    <cfRule type="notContainsBlanks" dxfId="2647" priority="867" stopIfTrue="1">
      <formula>LEN(TRIM(A43))&gt;0</formula>
    </cfRule>
  </conditionalFormatting>
  <conditionalFormatting sqref="E32">
    <cfRule type="beginsWith" dxfId="2646" priority="929" stopIfTrue="1" operator="beginsWith" text="Not Applicable">
      <formula>LEFT(E32,LEN("Not Applicable"))="Not Applicable"</formula>
    </cfRule>
    <cfRule type="beginsWith" dxfId="2645" priority="930" stopIfTrue="1" operator="beginsWith" text="Waived">
      <formula>LEFT(E32,LEN("Waived"))="Waived"</formula>
    </cfRule>
    <cfRule type="beginsWith" dxfId="2644" priority="931" stopIfTrue="1" operator="beginsWith" text="Pre-Passed">
      <formula>LEFT(E32,LEN("Pre-Passed"))="Pre-Passed"</formula>
    </cfRule>
    <cfRule type="beginsWith" dxfId="2643" priority="932" stopIfTrue="1" operator="beginsWith" text="Completed">
      <formula>LEFT(E32,LEN("Completed"))="Completed"</formula>
    </cfRule>
    <cfRule type="beginsWith" dxfId="2642" priority="933" stopIfTrue="1" operator="beginsWith" text="Partial">
      <formula>LEFT(E32,LEN("Partial"))="Partial"</formula>
    </cfRule>
    <cfRule type="beginsWith" dxfId="2641" priority="934" stopIfTrue="1" operator="beginsWith" text="Missing">
      <formula>LEFT(E32,LEN("Missing"))="Missing"</formula>
    </cfRule>
    <cfRule type="beginsWith" dxfId="2640" priority="935" stopIfTrue="1" operator="beginsWith" text="Untested">
      <formula>LEFT(E32,LEN("Untested"))="Untested"</formula>
    </cfRule>
    <cfRule type="notContainsBlanks" dxfId="2639" priority="936" stopIfTrue="1">
      <formula>LEN(TRIM(E32))&gt;0</formula>
    </cfRule>
  </conditionalFormatting>
  <conditionalFormatting sqref="E31:F31 F32:F34">
    <cfRule type="beginsWith" dxfId="2638" priority="921" stopIfTrue="1" operator="beginsWith" text="Not Applicable">
      <formula>LEFT(E31,LEN("Not Applicable"))="Not Applicable"</formula>
    </cfRule>
    <cfRule type="beginsWith" dxfId="2637" priority="922" stopIfTrue="1" operator="beginsWith" text="Waived">
      <formula>LEFT(E31,LEN("Waived"))="Waived"</formula>
    </cfRule>
    <cfRule type="beginsWith" dxfId="2636" priority="923" stopIfTrue="1" operator="beginsWith" text="Pre-Passed">
      <formula>LEFT(E31,LEN("Pre-Passed"))="Pre-Passed"</formula>
    </cfRule>
    <cfRule type="beginsWith" dxfId="2635" priority="924" stopIfTrue="1" operator="beginsWith" text="Completed">
      <formula>LEFT(E31,LEN("Completed"))="Completed"</formula>
    </cfRule>
    <cfRule type="beginsWith" dxfId="2634" priority="925" stopIfTrue="1" operator="beginsWith" text="Partial">
      <formula>LEFT(E31,LEN("Partial"))="Partial"</formula>
    </cfRule>
    <cfRule type="beginsWith" dxfId="2633" priority="926" stopIfTrue="1" operator="beginsWith" text="Missing">
      <formula>LEFT(E31,LEN("Missing"))="Missing"</formula>
    </cfRule>
    <cfRule type="beginsWith" dxfId="2632" priority="927" stopIfTrue="1" operator="beginsWith" text="Untested">
      <formula>LEFT(E31,LEN("Untested"))="Untested"</formula>
    </cfRule>
    <cfRule type="notContainsBlanks" dxfId="2631" priority="928" stopIfTrue="1">
      <formula>LEN(TRIM(E31))&gt;0</formula>
    </cfRule>
  </conditionalFormatting>
  <conditionalFormatting sqref="E30:F30">
    <cfRule type="beginsWith" dxfId="2630" priority="913" stopIfTrue="1" operator="beginsWith" text="Not Applicable">
      <formula>LEFT(E30,LEN("Not Applicable"))="Not Applicable"</formula>
    </cfRule>
    <cfRule type="beginsWith" dxfId="2629" priority="914" stopIfTrue="1" operator="beginsWith" text="Waived">
      <formula>LEFT(E30,LEN("Waived"))="Waived"</formula>
    </cfRule>
    <cfRule type="beginsWith" dxfId="2628" priority="915" stopIfTrue="1" operator="beginsWith" text="Pre-Passed">
      <formula>LEFT(E30,LEN("Pre-Passed"))="Pre-Passed"</formula>
    </cfRule>
    <cfRule type="beginsWith" dxfId="2627" priority="916" stopIfTrue="1" operator="beginsWith" text="Completed">
      <formula>LEFT(E30,LEN("Completed"))="Completed"</formula>
    </cfRule>
    <cfRule type="beginsWith" dxfId="2626" priority="917" stopIfTrue="1" operator="beginsWith" text="Partial">
      <formula>LEFT(E30,LEN("Partial"))="Partial"</formula>
    </cfRule>
    <cfRule type="beginsWith" dxfId="2625" priority="918" stopIfTrue="1" operator="beginsWith" text="Missing">
      <formula>LEFT(E30,LEN("Missing"))="Missing"</formula>
    </cfRule>
    <cfRule type="beginsWith" dxfId="2624" priority="919" stopIfTrue="1" operator="beginsWith" text="Untested">
      <formula>LEFT(E30,LEN("Untested"))="Untested"</formula>
    </cfRule>
    <cfRule type="notContainsBlanks" dxfId="2623" priority="920" stopIfTrue="1">
      <formula>LEN(TRIM(E30))&gt;0</formula>
    </cfRule>
  </conditionalFormatting>
  <conditionalFormatting sqref="E33">
    <cfRule type="beginsWith" dxfId="2622" priority="884" stopIfTrue="1" operator="beginsWith" text="Not Applicable">
      <formula>LEFT(E33,LEN("Not Applicable"))="Not Applicable"</formula>
    </cfRule>
    <cfRule type="beginsWith" dxfId="2621" priority="885" stopIfTrue="1" operator="beginsWith" text="Waived">
      <formula>LEFT(E33,LEN("Waived"))="Waived"</formula>
    </cfRule>
    <cfRule type="beginsWith" dxfId="2620" priority="886" stopIfTrue="1" operator="beginsWith" text="Pre-Passed">
      <formula>LEFT(E33,LEN("Pre-Passed"))="Pre-Passed"</formula>
    </cfRule>
    <cfRule type="beginsWith" dxfId="2619" priority="887" stopIfTrue="1" operator="beginsWith" text="Completed">
      <formula>LEFT(E33,LEN("Completed"))="Completed"</formula>
    </cfRule>
    <cfRule type="beginsWith" dxfId="2618" priority="888" stopIfTrue="1" operator="beginsWith" text="Partial">
      <formula>LEFT(E33,LEN("Partial"))="Partial"</formula>
    </cfRule>
    <cfRule type="beginsWith" dxfId="2617" priority="889" stopIfTrue="1" operator="beginsWith" text="Missing">
      <formula>LEFT(E33,LEN("Missing"))="Missing"</formula>
    </cfRule>
    <cfRule type="beginsWith" dxfId="2616" priority="890" stopIfTrue="1" operator="beginsWith" text="Untested">
      <formula>LEFT(E33,LEN("Untested"))="Untested"</formula>
    </cfRule>
    <cfRule type="notContainsBlanks" dxfId="2615" priority="891" stopIfTrue="1">
      <formula>LEN(TRIM(E33))&gt;0</formula>
    </cfRule>
  </conditionalFormatting>
  <conditionalFormatting sqref="E39">
    <cfRule type="beginsWith" dxfId="2614" priority="876" stopIfTrue="1" operator="beginsWith" text="Not Applicable">
      <formula>LEFT(E39,LEN("Not Applicable"))="Not Applicable"</formula>
    </cfRule>
    <cfRule type="beginsWith" dxfId="2613" priority="877" stopIfTrue="1" operator="beginsWith" text="Waived">
      <formula>LEFT(E39,LEN("Waived"))="Waived"</formula>
    </cfRule>
    <cfRule type="beginsWith" dxfId="2612" priority="878" stopIfTrue="1" operator="beginsWith" text="Pre-Passed">
      <formula>LEFT(E39,LEN("Pre-Passed"))="Pre-Passed"</formula>
    </cfRule>
    <cfRule type="beginsWith" dxfId="2611" priority="879" stopIfTrue="1" operator="beginsWith" text="Completed">
      <formula>LEFT(E39,LEN("Completed"))="Completed"</formula>
    </cfRule>
    <cfRule type="beginsWith" dxfId="2610" priority="880" stopIfTrue="1" operator="beginsWith" text="Partial">
      <formula>LEFT(E39,LEN("Partial"))="Partial"</formula>
    </cfRule>
    <cfRule type="beginsWith" dxfId="2609" priority="881" stopIfTrue="1" operator="beginsWith" text="Missing">
      <formula>LEFT(E39,LEN("Missing"))="Missing"</formula>
    </cfRule>
    <cfRule type="beginsWith" dxfId="2608" priority="882" stopIfTrue="1" operator="beginsWith" text="Untested">
      <formula>LEFT(E39,LEN("Untested"))="Untested"</formula>
    </cfRule>
    <cfRule type="notContainsBlanks" dxfId="2607" priority="883" stopIfTrue="1">
      <formula>LEN(TRIM(E39))&gt;0</formula>
    </cfRule>
  </conditionalFormatting>
  <conditionalFormatting sqref="E43">
    <cfRule type="beginsWith" dxfId="2606" priority="868" stopIfTrue="1" operator="beginsWith" text="Not Applicable">
      <formula>LEFT(E43,LEN("Not Applicable"))="Not Applicable"</formula>
    </cfRule>
    <cfRule type="beginsWith" dxfId="2605" priority="869" stopIfTrue="1" operator="beginsWith" text="Waived">
      <formula>LEFT(E43,LEN("Waived"))="Waived"</formula>
    </cfRule>
    <cfRule type="beginsWith" dxfId="2604" priority="870" stopIfTrue="1" operator="beginsWith" text="Pre-Passed">
      <formula>LEFT(E43,LEN("Pre-Passed"))="Pre-Passed"</formula>
    </cfRule>
    <cfRule type="beginsWith" dxfId="2603" priority="871" stopIfTrue="1" operator="beginsWith" text="Completed">
      <formula>LEFT(E43,LEN("Completed"))="Completed"</formula>
    </cfRule>
    <cfRule type="beginsWith" dxfId="2602" priority="872" stopIfTrue="1" operator="beginsWith" text="Partial">
      <formula>LEFT(E43,LEN("Partial"))="Partial"</formula>
    </cfRule>
    <cfRule type="beginsWith" dxfId="2601" priority="873" stopIfTrue="1" operator="beginsWith" text="Missing">
      <formula>LEFT(E43,LEN("Missing"))="Missing"</formula>
    </cfRule>
    <cfRule type="beginsWith" dxfId="2600" priority="874" stopIfTrue="1" operator="beginsWith" text="Untested">
      <formula>LEFT(E43,LEN("Untested"))="Untested"</formula>
    </cfRule>
    <cfRule type="notContainsBlanks" dxfId="2599" priority="875" stopIfTrue="1">
      <formula>LEN(TRIM(E43))&gt;0</formula>
    </cfRule>
  </conditionalFormatting>
  <conditionalFormatting sqref="E47">
    <cfRule type="beginsWith" dxfId="2598" priority="853" stopIfTrue="1" operator="beginsWith" text="Not Applicable">
      <formula>LEFT(E47,LEN("Not Applicable"))="Not Applicable"</formula>
    </cfRule>
    <cfRule type="beginsWith" dxfId="2597" priority="854" stopIfTrue="1" operator="beginsWith" text="Waived">
      <formula>LEFT(E47,LEN("Waived"))="Waived"</formula>
    </cfRule>
    <cfRule type="beginsWith" dxfId="2596" priority="855" stopIfTrue="1" operator="beginsWith" text="Pre-Passed">
      <formula>LEFT(E47,LEN("Pre-Passed"))="Pre-Passed"</formula>
    </cfRule>
    <cfRule type="beginsWith" dxfId="2595" priority="856" stopIfTrue="1" operator="beginsWith" text="Completed">
      <formula>LEFT(E47,LEN("Completed"))="Completed"</formula>
    </cfRule>
    <cfRule type="beginsWith" dxfId="2594" priority="857" stopIfTrue="1" operator="beginsWith" text="Partial">
      <formula>LEFT(E47,LEN("Partial"))="Partial"</formula>
    </cfRule>
    <cfRule type="beginsWith" dxfId="2593" priority="858" stopIfTrue="1" operator="beginsWith" text="Missing">
      <formula>LEFT(E47,LEN("Missing"))="Missing"</formula>
    </cfRule>
    <cfRule type="beginsWith" dxfId="2592" priority="859" stopIfTrue="1" operator="beginsWith" text="Untested">
      <formula>LEFT(E47,LEN("Untested"))="Untested"</formula>
    </cfRule>
    <cfRule type="notContainsBlanks" dxfId="2591" priority="860" stopIfTrue="1">
      <formula>LEN(TRIM(E47))&gt;0</formula>
    </cfRule>
  </conditionalFormatting>
  <conditionalFormatting sqref="E50">
    <cfRule type="beginsWith" dxfId="2590" priority="845" stopIfTrue="1" operator="beginsWith" text="Not Applicable">
      <formula>LEFT(E50,LEN("Not Applicable"))="Not Applicable"</formula>
    </cfRule>
    <cfRule type="beginsWith" dxfId="2589" priority="846" stopIfTrue="1" operator="beginsWith" text="Waived">
      <formula>LEFT(E50,LEN("Waived"))="Waived"</formula>
    </cfRule>
    <cfRule type="beginsWith" dxfId="2588" priority="847" stopIfTrue="1" operator="beginsWith" text="Pre-Passed">
      <formula>LEFT(E50,LEN("Pre-Passed"))="Pre-Passed"</formula>
    </cfRule>
    <cfRule type="beginsWith" dxfId="2587" priority="848" stopIfTrue="1" operator="beginsWith" text="Completed">
      <formula>LEFT(E50,LEN("Completed"))="Completed"</formula>
    </cfRule>
    <cfRule type="beginsWith" dxfId="2586" priority="849" stopIfTrue="1" operator="beginsWith" text="Partial">
      <formula>LEFT(E50,LEN("Partial"))="Partial"</formula>
    </cfRule>
    <cfRule type="beginsWith" dxfId="2585" priority="850" stopIfTrue="1" operator="beginsWith" text="Missing">
      <formula>LEFT(E50,LEN("Missing"))="Missing"</formula>
    </cfRule>
    <cfRule type="beginsWith" dxfId="2584" priority="851" stopIfTrue="1" operator="beginsWith" text="Untested">
      <formula>LEFT(E50,LEN("Untested"))="Untested"</formula>
    </cfRule>
    <cfRule type="notContainsBlanks" dxfId="2583" priority="852" stopIfTrue="1">
      <formula>LEN(TRIM(E50))&gt;0</formula>
    </cfRule>
  </conditionalFormatting>
  <conditionalFormatting sqref="A48:A49">
    <cfRule type="beginsWith" dxfId="2582" priority="838" stopIfTrue="1" operator="beginsWith" text="Exceptional">
      <formula>LEFT(A48,LEN("Exceptional"))="Exceptional"</formula>
    </cfRule>
    <cfRule type="beginsWith" dxfId="2581" priority="839" stopIfTrue="1" operator="beginsWith" text="Professional">
      <formula>LEFT(A48,LEN("Professional"))="Professional"</formula>
    </cfRule>
    <cfRule type="beginsWith" dxfId="2580" priority="840" stopIfTrue="1" operator="beginsWith" text="Advanced">
      <formula>LEFT(A48,LEN("Advanced"))="Advanced"</formula>
    </cfRule>
    <cfRule type="beginsWith" dxfId="2579" priority="841" stopIfTrue="1" operator="beginsWith" text="Intermediate">
      <formula>LEFT(A48,LEN("Intermediate"))="Intermediate"</formula>
    </cfRule>
    <cfRule type="beginsWith" dxfId="2578" priority="842" stopIfTrue="1" operator="beginsWith" text="Basic">
      <formula>LEFT(A48,LEN("Basic"))="Basic"</formula>
    </cfRule>
    <cfRule type="beginsWith" dxfId="2577" priority="843" stopIfTrue="1" operator="beginsWith" text="Required">
      <formula>LEFT(A48,LEN("Required"))="Required"</formula>
    </cfRule>
    <cfRule type="notContainsBlanks" dxfId="2576" priority="844" stopIfTrue="1">
      <formula>LEN(TRIM(A48))&gt;0</formula>
    </cfRule>
  </conditionalFormatting>
  <conditionalFormatting sqref="A50">
    <cfRule type="beginsWith" dxfId="2575" priority="831" stopIfTrue="1" operator="beginsWith" text="Exceptional">
      <formula>LEFT(A50,LEN("Exceptional"))="Exceptional"</formula>
    </cfRule>
    <cfRule type="beginsWith" dxfId="2574" priority="832" stopIfTrue="1" operator="beginsWith" text="Professional">
      <formula>LEFT(A50,LEN("Professional"))="Professional"</formula>
    </cfRule>
    <cfRule type="beginsWith" dxfId="2573" priority="833" stopIfTrue="1" operator="beginsWith" text="Advanced">
      <formula>LEFT(A50,LEN("Advanced"))="Advanced"</formula>
    </cfRule>
    <cfRule type="beginsWith" dxfId="2572" priority="834" stopIfTrue="1" operator="beginsWith" text="Intermediate">
      <formula>LEFT(A50,LEN("Intermediate"))="Intermediate"</formula>
    </cfRule>
    <cfRule type="beginsWith" dxfId="2571" priority="835" stopIfTrue="1" operator="beginsWith" text="Basic">
      <formula>LEFT(A50,LEN("Basic"))="Basic"</formula>
    </cfRule>
    <cfRule type="beginsWith" dxfId="2570" priority="836" stopIfTrue="1" operator="beginsWith" text="Required">
      <formula>LEFT(A50,LEN("Required"))="Required"</formula>
    </cfRule>
    <cfRule type="notContainsBlanks" dxfId="2569" priority="837" stopIfTrue="1">
      <formula>LEN(TRIM(A50))&gt;0</formula>
    </cfRule>
  </conditionalFormatting>
  <conditionalFormatting sqref="A33">
    <cfRule type="beginsWith" dxfId="2568" priority="824" stopIfTrue="1" operator="beginsWith" text="Exceptional">
      <formula>LEFT(A33,LEN("Exceptional"))="Exceptional"</formula>
    </cfRule>
    <cfRule type="beginsWith" dxfId="2567" priority="825" stopIfTrue="1" operator="beginsWith" text="Professional">
      <formula>LEFT(A33,LEN("Professional"))="Professional"</formula>
    </cfRule>
    <cfRule type="beginsWith" dxfId="2566" priority="826" stopIfTrue="1" operator="beginsWith" text="Advanced">
      <formula>LEFT(A33,LEN("Advanced"))="Advanced"</formula>
    </cfRule>
    <cfRule type="beginsWith" dxfId="2565" priority="827" stopIfTrue="1" operator="beginsWith" text="Intermediate">
      <formula>LEFT(A33,LEN("Intermediate"))="Intermediate"</formula>
    </cfRule>
    <cfRule type="beginsWith" dxfId="2564" priority="828" stopIfTrue="1" operator="beginsWith" text="Basic">
      <formula>LEFT(A33,LEN("Basic"))="Basic"</formula>
    </cfRule>
    <cfRule type="beginsWith" dxfId="2563" priority="829" stopIfTrue="1" operator="beginsWith" text="Required">
      <formula>LEFT(A33,LEN("Required"))="Required"</formula>
    </cfRule>
    <cfRule type="notContainsBlanks" dxfId="2562" priority="830" stopIfTrue="1">
      <formula>LEN(TRIM(A33))&gt;0</formula>
    </cfRule>
  </conditionalFormatting>
  <conditionalFormatting sqref="A34">
    <cfRule type="beginsWith" dxfId="2561" priority="817" stopIfTrue="1" operator="beginsWith" text="Exceptional">
      <formula>LEFT(A34,LEN("Exceptional"))="Exceptional"</formula>
    </cfRule>
    <cfRule type="beginsWith" dxfId="2560" priority="818" stopIfTrue="1" operator="beginsWith" text="Professional">
      <formula>LEFT(A34,LEN("Professional"))="Professional"</formula>
    </cfRule>
    <cfRule type="beginsWith" dxfId="2559" priority="819" stopIfTrue="1" operator="beginsWith" text="Advanced">
      <formula>LEFT(A34,LEN("Advanced"))="Advanced"</formula>
    </cfRule>
    <cfRule type="beginsWith" dxfId="2558" priority="820" stopIfTrue="1" operator="beginsWith" text="Intermediate">
      <formula>LEFT(A34,LEN("Intermediate"))="Intermediate"</formula>
    </cfRule>
    <cfRule type="beginsWith" dxfId="2557" priority="821" stopIfTrue="1" operator="beginsWith" text="Basic">
      <formula>LEFT(A34,LEN("Basic"))="Basic"</formula>
    </cfRule>
    <cfRule type="beginsWith" dxfId="2556" priority="822" stopIfTrue="1" operator="beginsWith" text="Required">
      <formula>LEFT(A34,LEN("Required"))="Required"</formula>
    </cfRule>
    <cfRule type="notContainsBlanks" dxfId="2555" priority="823" stopIfTrue="1">
      <formula>LEN(TRIM(A34))&gt;0</formula>
    </cfRule>
  </conditionalFormatting>
  <conditionalFormatting sqref="A60">
    <cfRule type="beginsWith" dxfId="2554" priority="810" stopIfTrue="1" operator="beginsWith" text="Exceptional">
      <formula>LEFT(A60,LEN("Exceptional"))="Exceptional"</formula>
    </cfRule>
    <cfRule type="beginsWith" dxfId="2553" priority="811" stopIfTrue="1" operator="beginsWith" text="Professional">
      <formula>LEFT(A60,LEN("Professional"))="Professional"</formula>
    </cfRule>
    <cfRule type="beginsWith" dxfId="2552" priority="812" stopIfTrue="1" operator="beginsWith" text="Advanced">
      <formula>LEFT(A60,LEN("Advanced"))="Advanced"</formula>
    </cfRule>
    <cfRule type="beginsWith" dxfId="2551" priority="813" stopIfTrue="1" operator="beginsWith" text="Intermediate">
      <formula>LEFT(A60,LEN("Intermediate"))="Intermediate"</formula>
    </cfRule>
    <cfRule type="beginsWith" dxfId="2550" priority="814" stopIfTrue="1" operator="beginsWith" text="Basic">
      <formula>LEFT(A60,LEN("Basic"))="Basic"</formula>
    </cfRule>
    <cfRule type="beginsWith" dxfId="2549" priority="815" stopIfTrue="1" operator="beginsWith" text="Required">
      <formula>LEFT(A60,LEN("Required"))="Required"</formula>
    </cfRule>
    <cfRule type="notContainsBlanks" dxfId="2548" priority="816" stopIfTrue="1">
      <formula>LEN(TRIM(A60))&gt;0</formula>
    </cfRule>
  </conditionalFormatting>
  <conditionalFormatting sqref="A89">
    <cfRule type="beginsWith" dxfId="2547" priority="761" stopIfTrue="1" operator="beginsWith" text="Exceptional">
      <formula>LEFT(A89,LEN("Exceptional"))="Exceptional"</formula>
    </cfRule>
    <cfRule type="beginsWith" dxfId="2546" priority="762" stopIfTrue="1" operator="beginsWith" text="Professional">
      <formula>LEFT(A89,LEN("Professional"))="Professional"</formula>
    </cfRule>
    <cfRule type="beginsWith" dxfId="2545" priority="763" stopIfTrue="1" operator="beginsWith" text="Advanced">
      <formula>LEFT(A89,LEN("Advanced"))="Advanced"</formula>
    </cfRule>
    <cfRule type="beginsWith" dxfId="2544" priority="764" stopIfTrue="1" operator="beginsWith" text="Intermediate">
      <formula>LEFT(A89,LEN("Intermediate"))="Intermediate"</formula>
    </cfRule>
    <cfRule type="beginsWith" dxfId="2543" priority="765" stopIfTrue="1" operator="beginsWith" text="Basic">
      <formula>LEFT(A89,LEN("Basic"))="Basic"</formula>
    </cfRule>
    <cfRule type="beginsWith" dxfId="2542" priority="766" stopIfTrue="1" operator="beginsWith" text="Required">
      <formula>LEFT(A89,LEN("Required"))="Required"</formula>
    </cfRule>
    <cfRule type="notContainsBlanks" dxfId="2541" priority="767" stopIfTrue="1">
      <formula>LEN(TRIM(A89))&gt;0</formula>
    </cfRule>
  </conditionalFormatting>
  <conditionalFormatting sqref="A61">
    <cfRule type="beginsWith" dxfId="2540" priority="796" stopIfTrue="1" operator="beginsWith" text="Exceptional">
      <formula>LEFT(A61,LEN("Exceptional"))="Exceptional"</formula>
    </cfRule>
    <cfRule type="beginsWith" dxfId="2539" priority="797" stopIfTrue="1" operator="beginsWith" text="Professional">
      <formula>LEFT(A61,LEN("Professional"))="Professional"</formula>
    </cfRule>
    <cfRule type="beginsWith" dxfId="2538" priority="798" stopIfTrue="1" operator="beginsWith" text="Advanced">
      <formula>LEFT(A61,LEN("Advanced"))="Advanced"</formula>
    </cfRule>
    <cfRule type="beginsWith" dxfId="2537" priority="799" stopIfTrue="1" operator="beginsWith" text="Intermediate">
      <formula>LEFT(A61,LEN("Intermediate"))="Intermediate"</formula>
    </cfRule>
    <cfRule type="beginsWith" dxfId="2536" priority="800" stopIfTrue="1" operator="beginsWith" text="Basic">
      <formula>LEFT(A61,LEN("Basic"))="Basic"</formula>
    </cfRule>
    <cfRule type="beginsWith" dxfId="2535" priority="801" stopIfTrue="1" operator="beginsWith" text="Required">
      <formula>LEFT(A61,LEN("Required"))="Required"</formula>
    </cfRule>
    <cfRule type="notContainsBlanks" dxfId="2534" priority="802" stopIfTrue="1">
      <formula>LEN(TRIM(A61))&gt;0</formula>
    </cfRule>
  </conditionalFormatting>
  <conditionalFormatting sqref="A62">
    <cfRule type="beginsWith" dxfId="2533" priority="789" stopIfTrue="1" operator="beginsWith" text="Exceptional">
      <formula>LEFT(A62,LEN("Exceptional"))="Exceptional"</formula>
    </cfRule>
    <cfRule type="beginsWith" dxfId="2532" priority="790" stopIfTrue="1" operator="beginsWith" text="Professional">
      <formula>LEFT(A62,LEN("Professional"))="Professional"</formula>
    </cfRule>
    <cfRule type="beginsWith" dxfId="2531" priority="791" stopIfTrue="1" operator="beginsWith" text="Advanced">
      <formula>LEFT(A62,LEN("Advanced"))="Advanced"</formula>
    </cfRule>
    <cfRule type="beginsWith" dxfId="2530" priority="792" stopIfTrue="1" operator="beginsWith" text="Intermediate">
      <formula>LEFT(A62,LEN("Intermediate"))="Intermediate"</formula>
    </cfRule>
    <cfRule type="beginsWith" dxfId="2529" priority="793" stopIfTrue="1" operator="beginsWith" text="Basic">
      <formula>LEFT(A62,LEN("Basic"))="Basic"</formula>
    </cfRule>
    <cfRule type="beginsWith" dxfId="2528" priority="794" stopIfTrue="1" operator="beginsWith" text="Required">
      <formula>LEFT(A62,LEN("Required"))="Required"</formula>
    </cfRule>
    <cfRule type="notContainsBlanks" dxfId="2527" priority="795" stopIfTrue="1">
      <formula>LEN(TRIM(A62))&gt;0</formula>
    </cfRule>
  </conditionalFormatting>
  <conditionalFormatting sqref="A70">
    <cfRule type="beginsWith" dxfId="2526" priority="782" stopIfTrue="1" operator="beginsWith" text="Exceptional">
      <formula>LEFT(A70,LEN("Exceptional"))="Exceptional"</formula>
    </cfRule>
    <cfRule type="beginsWith" dxfId="2525" priority="783" stopIfTrue="1" operator="beginsWith" text="Professional">
      <formula>LEFT(A70,LEN("Professional"))="Professional"</formula>
    </cfRule>
    <cfRule type="beginsWith" dxfId="2524" priority="784" stopIfTrue="1" operator="beginsWith" text="Advanced">
      <formula>LEFT(A70,LEN("Advanced"))="Advanced"</formula>
    </cfRule>
    <cfRule type="beginsWith" dxfId="2523" priority="785" stopIfTrue="1" operator="beginsWith" text="Intermediate">
      <formula>LEFT(A70,LEN("Intermediate"))="Intermediate"</formula>
    </cfRule>
    <cfRule type="beginsWith" dxfId="2522" priority="786" stopIfTrue="1" operator="beginsWith" text="Basic">
      <formula>LEFT(A70,LEN("Basic"))="Basic"</formula>
    </cfRule>
    <cfRule type="beginsWith" dxfId="2521" priority="787" stopIfTrue="1" operator="beginsWith" text="Required">
      <formula>LEFT(A70,LEN("Required"))="Required"</formula>
    </cfRule>
    <cfRule type="notContainsBlanks" dxfId="2520" priority="788" stopIfTrue="1">
      <formula>LEN(TRIM(A70))&gt;0</formula>
    </cfRule>
  </conditionalFormatting>
  <conditionalFormatting sqref="A79">
    <cfRule type="beginsWith" dxfId="2519" priority="775" stopIfTrue="1" operator="beginsWith" text="Exceptional">
      <formula>LEFT(A79,LEN("Exceptional"))="Exceptional"</formula>
    </cfRule>
    <cfRule type="beginsWith" dxfId="2518" priority="776" stopIfTrue="1" operator="beginsWith" text="Professional">
      <formula>LEFT(A79,LEN("Professional"))="Professional"</formula>
    </cfRule>
    <cfRule type="beginsWith" dxfId="2517" priority="777" stopIfTrue="1" operator="beginsWith" text="Advanced">
      <formula>LEFT(A79,LEN("Advanced"))="Advanced"</formula>
    </cfRule>
    <cfRule type="beginsWith" dxfId="2516" priority="778" stopIfTrue="1" operator="beginsWith" text="Intermediate">
      <formula>LEFT(A79,LEN("Intermediate"))="Intermediate"</formula>
    </cfRule>
    <cfRule type="beginsWith" dxfId="2515" priority="779" stopIfTrue="1" operator="beginsWith" text="Basic">
      <formula>LEFT(A79,LEN("Basic"))="Basic"</formula>
    </cfRule>
    <cfRule type="beginsWith" dxfId="2514" priority="780" stopIfTrue="1" operator="beginsWith" text="Required">
      <formula>LEFT(A79,LEN("Required"))="Required"</formula>
    </cfRule>
    <cfRule type="notContainsBlanks" dxfId="2513" priority="781" stopIfTrue="1">
      <formula>LEN(TRIM(A79))&gt;0</formula>
    </cfRule>
  </conditionalFormatting>
  <conditionalFormatting sqref="A80">
    <cfRule type="beginsWith" dxfId="2512" priority="768" stopIfTrue="1" operator="beginsWith" text="Exceptional">
      <formula>LEFT(A80,LEN("Exceptional"))="Exceptional"</formula>
    </cfRule>
    <cfRule type="beginsWith" dxfId="2511" priority="769" stopIfTrue="1" operator="beginsWith" text="Professional">
      <formula>LEFT(A80,LEN("Professional"))="Professional"</formula>
    </cfRule>
    <cfRule type="beginsWith" dxfId="2510" priority="770" stopIfTrue="1" operator="beginsWith" text="Advanced">
      <formula>LEFT(A80,LEN("Advanced"))="Advanced"</formula>
    </cfRule>
    <cfRule type="beginsWith" dxfId="2509" priority="771" stopIfTrue="1" operator="beginsWith" text="Intermediate">
      <formula>LEFT(A80,LEN("Intermediate"))="Intermediate"</formula>
    </cfRule>
    <cfRule type="beginsWith" dxfId="2508" priority="772" stopIfTrue="1" operator="beginsWith" text="Basic">
      <formula>LEFT(A80,LEN("Basic"))="Basic"</formula>
    </cfRule>
    <cfRule type="beginsWith" dxfId="2507" priority="773" stopIfTrue="1" operator="beginsWith" text="Required">
      <formula>LEFT(A80,LEN("Required"))="Required"</formula>
    </cfRule>
    <cfRule type="notContainsBlanks" dxfId="2506" priority="774" stopIfTrue="1">
      <formula>LEN(TRIM(A80))&gt;0</formula>
    </cfRule>
  </conditionalFormatting>
  <conditionalFormatting sqref="A22">
    <cfRule type="beginsWith" dxfId="2505" priority="656" stopIfTrue="1" operator="beginsWith" text="Exceptional">
      <formula>LEFT(A22,LEN("Exceptional"))="Exceptional"</formula>
    </cfRule>
    <cfRule type="beginsWith" dxfId="2504" priority="657" stopIfTrue="1" operator="beginsWith" text="Professional">
      <formula>LEFT(A22,LEN("Professional"))="Professional"</formula>
    </cfRule>
    <cfRule type="beginsWith" dxfId="2503" priority="658" stopIfTrue="1" operator="beginsWith" text="Advanced">
      <formula>LEFT(A22,LEN("Advanced"))="Advanced"</formula>
    </cfRule>
    <cfRule type="beginsWith" dxfId="2502" priority="659" stopIfTrue="1" operator="beginsWith" text="Intermediate">
      <formula>LEFT(A22,LEN("Intermediate"))="Intermediate"</formula>
    </cfRule>
    <cfRule type="beginsWith" dxfId="2501" priority="660" stopIfTrue="1" operator="beginsWith" text="Basic">
      <formula>LEFT(A22,LEN("Basic"))="Basic"</formula>
    </cfRule>
    <cfRule type="beginsWith" dxfId="2500" priority="661" stopIfTrue="1" operator="beginsWith" text="Required">
      <formula>LEFT(A22,LEN("Required"))="Required"</formula>
    </cfRule>
    <cfRule type="notContainsBlanks" dxfId="2499" priority="662" stopIfTrue="1">
      <formula>LEN(TRIM(A22))&gt;0</formula>
    </cfRule>
  </conditionalFormatting>
  <conditionalFormatting sqref="E20 E22">
    <cfRule type="beginsWith" dxfId="2498" priority="746" stopIfTrue="1" operator="beginsWith" text="Not Applicable">
      <formula>LEFT(E20,LEN("Not Applicable"))="Not Applicable"</formula>
    </cfRule>
    <cfRule type="beginsWith" dxfId="2497" priority="747" stopIfTrue="1" operator="beginsWith" text="Waived">
      <formula>LEFT(E20,LEN("Waived"))="Waived"</formula>
    </cfRule>
    <cfRule type="beginsWith" dxfId="2496" priority="748" stopIfTrue="1" operator="beginsWith" text="Pre-Passed">
      <formula>LEFT(E20,LEN("Pre-Passed"))="Pre-Passed"</formula>
    </cfRule>
    <cfRule type="beginsWith" dxfId="2495" priority="749" stopIfTrue="1" operator="beginsWith" text="Completed">
      <formula>LEFT(E20,LEN("Completed"))="Completed"</formula>
    </cfRule>
    <cfRule type="beginsWith" dxfId="2494" priority="750" stopIfTrue="1" operator="beginsWith" text="Partial">
      <formula>LEFT(E20,LEN("Partial"))="Partial"</formula>
    </cfRule>
    <cfRule type="beginsWith" dxfId="2493" priority="751" stopIfTrue="1" operator="beginsWith" text="Missing">
      <formula>LEFT(E20,LEN("Missing"))="Missing"</formula>
    </cfRule>
    <cfRule type="beginsWith" dxfId="2492" priority="752" stopIfTrue="1" operator="beginsWith" text="Untested">
      <formula>LEFT(E20,LEN("Untested"))="Untested"</formula>
    </cfRule>
    <cfRule type="notContainsBlanks" dxfId="2491" priority="760" stopIfTrue="1">
      <formula>LEN(TRIM(E20))&gt;0</formula>
    </cfRule>
  </conditionalFormatting>
  <conditionalFormatting sqref="E18:F18 F19:F20">
    <cfRule type="beginsWith" dxfId="2490" priority="738" stopIfTrue="1" operator="beginsWith" text="Not Applicable">
      <formula>LEFT(E18,LEN("Not Applicable"))="Not Applicable"</formula>
    </cfRule>
    <cfRule type="beginsWith" dxfId="2489" priority="739" stopIfTrue="1" operator="beginsWith" text="Waived">
      <formula>LEFT(E18,LEN("Waived"))="Waived"</formula>
    </cfRule>
    <cfRule type="beginsWith" dxfId="2488" priority="740" stopIfTrue="1" operator="beginsWith" text="Pre-Passed">
      <formula>LEFT(E18,LEN("Pre-Passed"))="Pre-Passed"</formula>
    </cfRule>
    <cfRule type="beginsWith" dxfId="2487" priority="741" stopIfTrue="1" operator="beginsWith" text="Completed">
      <formula>LEFT(E18,LEN("Completed"))="Completed"</formula>
    </cfRule>
    <cfRule type="beginsWith" dxfId="2486" priority="742" stopIfTrue="1" operator="beginsWith" text="Partial">
      <formula>LEFT(E18,LEN("Partial"))="Partial"</formula>
    </cfRule>
    <cfRule type="beginsWith" dxfId="2485" priority="743" stopIfTrue="1" operator="beginsWith" text="Missing">
      <formula>LEFT(E18,LEN("Missing"))="Missing"</formula>
    </cfRule>
    <cfRule type="beginsWith" dxfId="2484" priority="744" stopIfTrue="1" operator="beginsWith" text="Untested">
      <formula>LEFT(E18,LEN("Untested"))="Untested"</formula>
    </cfRule>
    <cfRule type="notContainsBlanks" dxfId="2483" priority="745" stopIfTrue="1">
      <formula>LEN(TRIM(E18))&gt;0</formula>
    </cfRule>
  </conditionalFormatting>
  <conditionalFormatting sqref="E17">
    <cfRule type="beginsWith" dxfId="2482" priority="722" stopIfTrue="1" operator="beginsWith" text="Not Applicable">
      <formula>LEFT(E17,LEN("Not Applicable"))="Not Applicable"</formula>
    </cfRule>
    <cfRule type="beginsWith" dxfId="2481" priority="723" stopIfTrue="1" operator="beginsWith" text="Waived">
      <formula>LEFT(E17,LEN("Waived"))="Waived"</formula>
    </cfRule>
    <cfRule type="beginsWith" dxfId="2480" priority="724" stopIfTrue="1" operator="beginsWith" text="Pre-Passed">
      <formula>LEFT(E17,LEN("Pre-Passed"))="Pre-Passed"</formula>
    </cfRule>
    <cfRule type="beginsWith" dxfId="2479" priority="725" stopIfTrue="1" operator="beginsWith" text="Completed">
      <formula>LEFT(E17,LEN("Completed"))="Completed"</formula>
    </cfRule>
    <cfRule type="beginsWith" dxfId="2478" priority="726" stopIfTrue="1" operator="beginsWith" text="Partial">
      <formula>LEFT(E17,LEN("Partial"))="Partial"</formula>
    </cfRule>
    <cfRule type="beginsWith" dxfId="2477" priority="727" stopIfTrue="1" operator="beginsWith" text="Missing">
      <formula>LEFT(E17,LEN("Missing"))="Missing"</formula>
    </cfRule>
    <cfRule type="beginsWith" dxfId="2476" priority="728" stopIfTrue="1" operator="beginsWith" text="Untested">
      <formula>LEFT(E17,LEN("Untested"))="Untested"</formula>
    </cfRule>
    <cfRule type="notContainsBlanks" dxfId="2475" priority="729" stopIfTrue="1">
      <formula>LEN(TRIM(E17))&gt;0</formula>
    </cfRule>
  </conditionalFormatting>
  <conditionalFormatting sqref="E19">
    <cfRule type="beginsWith" dxfId="2474" priority="692" stopIfTrue="1" operator="beginsWith" text="Not Applicable">
      <formula>LEFT(E19,LEN("Not Applicable"))="Not Applicable"</formula>
    </cfRule>
    <cfRule type="beginsWith" dxfId="2473" priority="693" stopIfTrue="1" operator="beginsWith" text="Waived">
      <formula>LEFT(E19,LEN("Waived"))="Waived"</formula>
    </cfRule>
    <cfRule type="beginsWith" dxfId="2472" priority="694" stopIfTrue="1" operator="beginsWith" text="Pre-Passed">
      <formula>LEFT(E19,LEN("Pre-Passed"))="Pre-Passed"</formula>
    </cfRule>
    <cfRule type="beginsWith" dxfId="2471" priority="695" stopIfTrue="1" operator="beginsWith" text="Completed">
      <formula>LEFT(E19,LEN("Completed"))="Completed"</formula>
    </cfRule>
    <cfRule type="beginsWith" dxfId="2470" priority="696" stopIfTrue="1" operator="beginsWith" text="Partial">
      <formula>LEFT(E19,LEN("Partial"))="Partial"</formula>
    </cfRule>
    <cfRule type="beginsWith" dxfId="2469" priority="697" stopIfTrue="1" operator="beginsWith" text="Missing">
      <formula>LEFT(E19,LEN("Missing"))="Missing"</formula>
    </cfRule>
    <cfRule type="beginsWith" dxfId="2468" priority="698" stopIfTrue="1" operator="beginsWith" text="Untested">
      <formula>LEFT(E19,LEN("Untested"))="Untested"</formula>
    </cfRule>
    <cfRule type="notContainsBlanks" dxfId="2467" priority="699" stopIfTrue="1">
      <formula>LEN(TRIM(E19))&gt;0</formula>
    </cfRule>
  </conditionalFormatting>
  <conditionalFormatting sqref="E21:F21 F22">
    <cfRule type="beginsWith" dxfId="2466" priority="684" stopIfTrue="1" operator="beginsWith" text="Not Applicable">
      <formula>LEFT(E21,LEN("Not Applicable"))="Not Applicable"</formula>
    </cfRule>
    <cfRule type="beginsWith" dxfId="2465" priority="685" stopIfTrue="1" operator="beginsWith" text="Waived">
      <formula>LEFT(E21,LEN("Waived"))="Waived"</formula>
    </cfRule>
    <cfRule type="beginsWith" dxfId="2464" priority="686" stopIfTrue="1" operator="beginsWith" text="Pre-Passed">
      <formula>LEFT(E21,LEN("Pre-Passed"))="Pre-Passed"</formula>
    </cfRule>
    <cfRule type="beginsWith" dxfId="2463" priority="687" stopIfTrue="1" operator="beginsWith" text="Completed">
      <formula>LEFT(E21,LEN("Completed"))="Completed"</formula>
    </cfRule>
    <cfRule type="beginsWith" dxfId="2462" priority="688" stopIfTrue="1" operator="beginsWith" text="Partial">
      <formula>LEFT(E21,LEN("Partial"))="Partial"</formula>
    </cfRule>
    <cfRule type="beginsWith" dxfId="2461" priority="689" stopIfTrue="1" operator="beginsWith" text="Missing">
      <formula>LEFT(E21,LEN("Missing"))="Missing"</formula>
    </cfRule>
    <cfRule type="beginsWith" dxfId="2460" priority="690" stopIfTrue="1" operator="beginsWith" text="Untested">
      <formula>LEFT(E21,LEN("Untested"))="Untested"</formula>
    </cfRule>
    <cfRule type="notContainsBlanks" dxfId="2459" priority="691" stopIfTrue="1">
      <formula>LEN(TRIM(E21))&gt;0</formula>
    </cfRule>
  </conditionalFormatting>
  <conditionalFormatting sqref="A18">
    <cfRule type="beginsWith" dxfId="2458" priority="677" stopIfTrue="1" operator="beginsWith" text="Exceptional">
      <formula>LEFT(A18,LEN("Exceptional"))="Exceptional"</formula>
    </cfRule>
    <cfRule type="beginsWith" dxfId="2457" priority="678" stopIfTrue="1" operator="beginsWith" text="Professional">
      <formula>LEFT(A18,LEN("Professional"))="Professional"</formula>
    </cfRule>
    <cfRule type="beginsWith" dxfId="2456" priority="679" stopIfTrue="1" operator="beginsWith" text="Advanced">
      <formula>LEFT(A18,LEN("Advanced"))="Advanced"</formula>
    </cfRule>
    <cfRule type="beginsWith" dxfId="2455" priority="680" stopIfTrue="1" operator="beginsWith" text="Intermediate">
      <formula>LEFT(A18,LEN("Intermediate"))="Intermediate"</formula>
    </cfRule>
    <cfRule type="beginsWith" dxfId="2454" priority="681" stopIfTrue="1" operator="beginsWith" text="Basic">
      <formula>LEFT(A18,LEN("Basic"))="Basic"</formula>
    </cfRule>
    <cfRule type="beginsWith" dxfId="2453" priority="682" stopIfTrue="1" operator="beginsWith" text="Required">
      <formula>LEFT(A18,LEN("Required"))="Required"</formula>
    </cfRule>
    <cfRule type="notContainsBlanks" dxfId="2452" priority="683" stopIfTrue="1">
      <formula>LEN(TRIM(A18))&gt;0</formula>
    </cfRule>
  </conditionalFormatting>
  <conditionalFormatting sqref="A19">
    <cfRule type="beginsWith" dxfId="2451" priority="670" stopIfTrue="1" operator="beginsWith" text="Exceptional">
      <formula>LEFT(A19,LEN("Exceptional"))="Exceptional"</formula>
    </cfRule>
    <cfRule type="beginsWith" dxfId="2450" priority="671" stopIfTrue="1" operator="beginsWith" text="Professional">
      <formula>LEFT(A19,LEN("Professional"))="Professional"</formula>
    </cfRule>
    <cfRule type="beginsWith" dxfId="2449" priority="672" stopIfTrue="1" operator="beginsWith" text="Advanced">
      <formula>LEFT(A19,LEN("Advanced"))="Advanced"</formula>
    </cfRule>
    <cfRule type="beginsWith" dxfId="2448" priority="673" stopIfTrue="1" operator="beginsWith" text="Intermediate">
      <formula>LEFT(A19,LEN("Intermediate"))="Intermediate"</formula>
    </cfRule>
    <cfRule type="beginsWith" dxfId="2447" priority="674" stopIfTrue="1" operator="beginsWith" text="Basic">
      <formula>LEFT(A19,LEN("Basic"))="Basic"</formula>
    </cfRule>
    <cfRule type="beginsWith" dxfId="2446" priority="675" stopIfTrue="1" operator="beginsWith" text="Required">
      <formula>LEFT(A19,LEN("Required"))="Required"</formula>
    </cfRule>
    <cfRule type="notContainsBlanks" dxfId="2445" priority="676" stopIfTrue="1">
      <formula>LEN(TRIM(A19))&gt;0</formula>
    </cfRule>
  </conditionalFormatting>
  <conditionalFormatting sqref="A20:A21">
    <cfRule type="beginsWith" dxfId="2444" priority="663" stopIfTrue="1" operator="beginsWith" text="Exceptional">
      <formula>LEFT(A20,LEN("Exceptional"))="Exceptional"</formula>
    </cfRule>
    <cfRule type="beginsWith" dxfId="2443" priority="664" stopIfTrue="1" operator="beginsWith" text="Professional">
      <formula>LEFT(A20,LEN("Professional"))="Professional"</formula>
    </cfRule>
    <cfRule type="beginsWith" dxfId="2442" priority="665" stopIfTrue="1" operator="beginsWith" text="Advanced">
      <formula>LEFT(A20,LEN("Advanced"))="Advanced"</formula>
    </cfRule>
    <cfRule type="beginsWith" dxfId="2441" priority="666" stopIfTrue="1" operator="beginsWith" text="Intermediate">
      <formula>LEFT(A20,LEN("Intermediate"))="Intermediate"</formula>
    </cfRule>
    <cfRule type="beginsWith" dxfId="2440" priority="667" stopIfTrue="1" operator="beginsWith" text="Basic">
      <formula>LEFT(A20,LEN("Basic"))="Basic"</formula>
    </cfRule>
    <cfRule type="beginsWith" dxfId="2439" priority="668" stopIfTrue="1" operator="beginsWith" text="Required">
      <formula>LEFT(A20,LEN("Required"))="Required"</formula>
    </cfRule>
    <cfRule type="notContainsBlanks" dxfId="2438" priority="669" stopIfTrue="1">
      <formula>LEN(TRIM(A20))&gt;0</formula>
    </cfRule>
  </conditionalFormatting>
  <conditionalFormatting sqref="E15">
    <cfRule type="beginsWith" dxfId="2437" priority="648" stopIfTrue="1" operator="beginsWith" text="Not Applicable">
      <formula>LEFT(E15,LEN("Not Applicable"))="Not Applicable"</formula>
    </cfRule>
    <cfRule type="beginsWith" dxfId="2436" priority="649" stopIfTrue="1" operator="beginsWith" text="Waived">
      <formula>LEFT(E15,LEN("Waived"))="Waived"</formula>
    </cfRule>
    <cfRule type="beginsWith" dxfId="2435" priority="650" stopIfTrue="1" operator="beginsWith" text="Pre-Passed">
      <formula>LEFT(E15,LEN("Pre-Passed"))="Pre-Passed"</formula>
    </cfRule>
    <cfRule type="beginsWith" dxfId="2434" priority="651" stopIfTrue="1" operator="beginsWith" text="Completed">
      <formula>LEFT(E15,LEN("Completed"))="Completed"</formula>
    </cfRule>
    <cfRule type="beginsWith" dxfId="2433" priority="652" stopIfTrue="1" operator="beginsWith" text="Partial">
      <formula>LEFT(E15,LEN("Partial"))="Partial"</formula>
    </cfRule>
    <cfRule type="beginsWith" dxfId="2432" priority="653" stopIfTrue="1" operator="beginsWith" text="Missing">
      <formula>LEFT(E15,LEN("Missing"))="Missing"</formula>
    </cfRule>
    <cfRule type="beginsWith" dxfId="2431" priority="654" stopIfTrue="1" operator="beginsWith" text="Untested">
      <formula>LEFT(E15,LEN("Untested"))="Untested"</formula>
    </cfRule>
    <cfRule type="notContainsBlanks" dxfId="2430" priority="655" stopIfTrue="1">
      <formula>LEN(TRIM(E15))&gt;0</formula>
    </cfRule>
  </conditionalFormatting>
  <conditionalFormatting sqref="E13:F13 F14:F15">
    <cfRule type="beginsWith" dxfId="2429" priority="640" stopIfTrue="1" operator="beginsWith" text="Not Applicable">
      <formula>LEFT(E13,LEN("Not Applicable"))="Not Applicable"</formula>
    </cfRule>
    <cfRule type="beginsWith" dxfId="2428" priority="641" stopIfTrue="1" operator="beginsWith" text="Waived">
      <formula>LEFT(E13,LEN("Waived"))="Waived"</formula>
    </cfRule>
    <cfRule type="beginsWith" dxfId="2427" priority="642" stopIfTrue="1" operator="beginsWith" text="Pre-Passed">
      <formula>LEFT(E13,LEN("Pre-Passed"))="Pre-Passed"</formula>
    </cfRule>
    <cfRule type="beginsWith" dxfId="2426" priority="643" stopIfTrue="1" operator="beginsWith" text="Completed">
      <formula>LEFT(E13,LEN("Completed"))="Completed"</formula>
    </cfRule>
    <cfRule type="beginsWith" dxfId="2425" priority="644" stopIfTrue="1" operator="beginsWith" text="Partial">
      <formula>LEFT(E13,LEN("Partial"))="Partial"</formula>
    </cfRule>
    <cfRule type="beginsWith" dxfId="2424" priority="645" stopIfTrue="1" operator="beginsWith" text="Missing">
      <formula>LEFT(E13,LEN("Missing"))="Missing"</formula>
    </cfRule>
    <cfRule type="beginsWith" dxfId="2423" priority="646" stopIfTrue="1" operator="beginsWith" text="Untested">
      <formula>LEFT(E13,LEN("Untested"))="Untested"</formula>
    </cfRule>
    <cfRule type="notContainsBlanks" dxfId="2422" priority="647" stopIfTrue="1">
      <formula>LEN(TRIM(E13))&gt;0</formula>
    </cfRule>
  </conditionalFormatting>
  <conditionalFormatting sqref="E12">
    <cfRule type="beginsWith" dxfId="2421" priority="632" stopIfTrue="1" operator="beginsWith" text="Not Applicable">
      <formula>LEFT(E12,LEN("Not Applicable"))="Not Applicable"</formula>
    </cfRule>
    <cfRule type="beginsWith" dxfId="2420" priority="633" stopIfTrue="1" operator="beginsWith" text="Waived">
      <formula>LEFT(E12,LEN("Waived"))="Waived"</formula>
    </cfRule>
    <cfRule type="beginsWith" dxfId="2419" priority="634" stopIfTrue="1" operator="beginsWith" text="Pre-Passed">
      <formula>LEFT(E12,LEN("Pre-Passed"))="Pre-Passed"</formula>
    </cfRule>
    <cfRule type="beginsWith" dxfId="2418" priority="635" stopIfTrue="1" operator="beginsWith" text="Completed">
      <formula>LEFT(E12,LEN("Completed"))="Completed"</formula>
    </cfRule>
    <cfRule type="beginsWith" dxfId="2417" priority="636" stopIfTrue="1" operator="beginsWith" text="Partial">
      <formula>LEFT(E12,LEN("Partial"))="Partial"</formula>
    </cfRule>
    <cfRule type="beginsWith" dxfId="2416" priority="637" stopIfTrue="1" operator="beginsWith" text="Missing">
      <formula>LEFT(E12,LEN("Missing"))="Missing"</formula>
    </cfRule>
    <cfRule type="beginsWith" dxfId="2415" priority="638" stopIfTrue="1" operator="beginsWith" text="Untested">
      <formula>LEFT(E12,LEN("Untested"))="Untested"</formula>
    </cfRule>
    <cfRule type="notContainsBlanks" dxfId="2414" priority="639" stopIfTrue="1">
      <formula>LEN(TRIM(E12))&gt;0</formula>
    </cfRule>
  </conditionalFormatting>
  <conditionalFormatting sqref="E14">
    <cfRule type="beginsWith" dxfId="2413" priority="616" stopIfTrue="1" operator="beginsWith" text="Not Applicable">
      <formula>LEFT(E14,LEN("Not Applicable"))="Not Applicable"</formula>
    </cfRule>
    <cfRule type="beginsWith" dxfId="2412" priority="617" stopIfTrue="1" operator="beginsWith" text="Waived">
      <formula>LEFT(E14,LEN("Waived"))="Waived"</formula>
    </cfRule>
    <cfRule type="beginsWith" dxfId="2411" priority="618" stopIfTrue="1" operator="beginsWith" text="Pre-Passed">
      <formula>LEFT(E14,LEN("Pre-Passed"))="Pre-Passed"</formula>
    </cfRule>
    <cfRule type="beginsWith" dxfId="2410" priority="619" stopIfTrue="1" operator="beginsWith" text="Completed">
      <formula>LEFT(E14,LEN("Completed"))="Completed"</formula>
    </cfRule>
    <cfRule type="beginsWith" dxfId="2409" priority="620" stopIfTrue="1" operator="beginsWith" text="Partial">
      <formula>LEFT(E14,LEN("Partial"))="Partial"</formula>
    </cfRule>
    <cfRule type="beginsWith" dxfId="2408" priority="621" stopIfTrue="1" operator="beginsWith" text="Missing">
      <formula>LEFT(E14,LEN("Missing"))="Missing"</formula>
    </cfRule>
    <cfRule type="beginsWith" dxfId="2407" priority="622" stopIfTrue="1" operator="beginsWith" text="Untested">
      <formula>LEFT(E14,LEN("Untested"))="Untested"</formula>
    </cfRule>
    <cfRule type="notContainsBlanks" dxfId="2406" priority="623" stopIfTrue="1">
      <formula>LEN(TRIM(E14))&gt;0</formula>
    </cfRule>
  </conditionalFormatting>
  <conditionalFormatting sqref="E16:F16">
    <cfRule type="beginsWith" dxfId="2405" priority="608" stopIfTrue="1" operator="beginsWith" text="Not Applicable">
      <formula>LEFT(E16,LEN("Not Applicable"))="Not Applicable"</formula>
    </cfRule>
    <cfRule type="beginsWith" dxfId="2404" priority="609" stopIfTrue="1" operator="beginsWith" text="Waived">
      <formula>LEFT(E16,LEN("Waived"))="Waived"</formula>
    </cfRule>
    <cfRule type="beginsWith" dxfId="2403" priority="610" stopIfTrue="1" operator="beginsWith" text="Pre-Passed">
      <formula>LEFT(E16,LEN("Pre-Passed"))="Pre-Passed"</formula>
    </cfRule>
    <cfRule type="beginsWith" dxfId="2402" priority="611" stopIfTrue="1" operator="beginsWith" text="Completed">
      <formula>LEFT(E16,LEN("Completed"))="Completed"</formula>
    </cfRule>
    <cfRule type="beginsWith" dxfId="2401" priority="612" stopIfTrue="1" operator="beginsWith" text="Partial">
      <formula>LEFT(E16,LEN("Partial"))="Partial"</formula>
    </cfRule>
    <cfRule type="beginsWith" dxfId="2400" priority="613" stopIfTrue="1" operator="beginsWith" text="Missing">
      <formula>LEFT(E16,LEN("Missing"))="Missing"</formula>
    </cfRule>
    <cfRule type="beginsWith" dxfId="2399" priority="614" stopIfTrue="1" operator="beginsWith" text="Untested">
      <formula>LEFT(E16,LEN("Untested"))="Untested"</formula>
    </cfRule>
    <cfRule type="notContainsBlanks" dxfId="2398" priority="615" stopIfTrue="1">
      <formula>LEN(TRIM(E16))&gt;0</formula>
    </cfRule>
  </conditionalFormatting>
  <conditionalFormatting sqref="A14:A16">
    <cfRule type="beginsWith" dxfId="2397" priority="580" stopIfTrue="1" operator="beginsWith" text="Exceptional">
      <formula>LEFT(A14,LEN("Exceptional"))="Exceptional"</formula>
    </cfRule>
    <cfRule type="beginsWith" dxfId="2396" priority="581" stopIfTrue="1" operator="beginsWith" text="Professional">
      <formula>LEFT(A14,LEN("Professional"))="Professional"</formula>
    </cfRule>
    <cfRule type="beginsWith" dxfId="2395" priority="582" stopIfTrue="1" operator="beginsWith" text="Advanced">
      <formula>LEFT(A14,LEN("Advanced"))="Advanced"</formula>
    </cfRule>
    <cfRule type="beginsWith" dxfId="2394" priority="583" stopIfTrue="1" operator="beginsWith" text="Intermediate">
      <formula>LEFT(A14,LEN("Intermediate"))="Intermediate"</formula>
    </cfRule>
    <cfRule type="beginsWith" dxfId="2393" priority="584" stopIfTrue="1" operator="beginsWith" text="Basic">
      <formula>LEFT(A14,LEN("Basic"))="Basic"</formula>
    </cfRule>
    <cfRule type="beginsWith" dxfId="2392" priority="585" stopIfTrue="1" operator="beginsWith" text="Required">
      <formula>LEFT(A14,LEN("Required"))="Required"</formula>
    </cfRule>
    <cfRule type="notContainsBlanks" dxfId="2391" priority="586" stopIfTrue="1">
      <formula>LEN(TRIM(A14))&gt;0</formula>
    </cfRule>
  </conditionalFormatting>
  <conditionalFormatting sqref="A13">
    <cfRule type="beginsWith" dxfId="2390" priority="573" stopIfTrue="1" operator="beginsWith" text="Exceptional">
      <formula>LEFT(A13,LEN("Exceptional"))="Exceptional"</formula>
    </cfRule>
    <cfRule type="beginsWith" dxfId="2389" priority="574" stopIfTrue="1" operator="beginsWith" text="Professional">
      <formula>LEFT(A13,LEN("Professional"))="Professional"</formula>
    </cfRule>
    <cfRule type="beginsWith" dxfId="2388" priority="575" stopIfTrue="1" operator="beginsWith" text="Advanced">
      <formula>LEFT(A13,LEN("Advanced"))="Advanced"</formula>
    </cfRule>
    <cfRule type="beginsWith" dxfId="2387" priority="576" stopIfTrue="1" operator="beginsWith" text="Intermediate">
      <formula>LEFT(A13,LEN("Intermediate"))="Intermediate"</formula>
    </cfRule>
    <cfRule type="beginsWith" dxfId="2386" priority="577" stopIfTrue="1" operator="beginsWith" text="Basic">
      <formula>LEFT(A13,LEN("Basic"))="Basic"</formula>
    </cfRule>
    <cfRule type="beginsWith" dxfId="2385" priority="578" stopIfTrue="1" operator="beginsWith" text="Required">
      <formula>LEFT(A13,LEN("Required"))="Required"</formula>
    </cfRule>
    <cfRule type="notContainsBlanks" dxfId="2384" priority="579" stopIfTrue="1">
      <formula>LEN(TRIM(A13))&gt;0</formula>
    </cfRule>
  </conditionalFormatting>
  <conditionalFormatting sqref="E64">
    <cfRule type="beginsWith" dxfId="2383" priority="543" stopIfTrue="1" operator="beginsWith" text="Not Applicable">
      <formula>LEFT(E64,LEN("Not Applicable"))="Not Applicable"</formula>
    </cfRule>
    <cfRule type="beginsWith" dxfId="2382" priority="544" stopIfTrue="1" operator="beginsWith" text="Waived">
      <formula>LEFT(E64,LEN("Waived"))="Waived"</formula>
    </cfRule>
    <cfRule type="beginsWith" dxfId="2381" priority="545" stopIfTrue="1" operator="beginsWith" text="Pre-Passed">
      <formula>LEFT(E64,LEN("Pre-Passed"))="Pre-Passed"</formula>
    </cfRule>
    <cfRule type="beginsWith" dxfId="2380" priority="546" stopIfTrue="1" operator="beginsWith" text="Completed">
      <formula>LEFT(E64,LEN("Completed"))="Completed"</formula>
    </cfRule>
    <cfRule type="beginsWith" dxfId="2379" priority="547" stopIfTrue="1" operator="beginsWith" text="Partial">
      <formula>LEFT(E64,LEN("Partial"))="Partial"</formula>
    </cfRule>
    <cfRule type="beginsWith" dxfId="2378" priority="548" stopIfTrue="1" operator="beginsWith" text="Missing">
      <formula>LEFT(E64,LEN("Missing"))="Missing"</formula>
    </cfRule>
    <cfRule type="beginsWith" dxfId="2377" priority="549" stopIfTrue="1" operator="beginsWith" text="Untested">
      <formula>LEFT(E64,LEN("Untested"))="Untested"</formula>
    </cfRule>
    <cfRule type="notContainsBlanks" dxfId="2376" priority="550" stopIfTrue="1">
      <formula>LEN(TRIM(E64))&gt;0</formula>
    </cfRule>
  </conditionalFormatting>
  <conditionalFormatting sqref="E63">
    <cfRule type="beginsWith" dxfId="2375" priority="535" stopIfTrue="1" operator="beginsWith" text="Not Applicable">
      <formula>LEFT(E63,LEN("Not Applicable"))="Not Applicable"</formula>
    </cfRule>
    <cfRule type="beginsWith" dxfId="2374" priority="536" stopIfTrue="1" operator="beginsWith" text="Waived">
      <formula>LEFT(E63,LEN("Waived"))="Waived"</formula>
    </cfRule>
    <cfRule type="beginsWith" dxfId="2373" priority="537" stopIfTrue="1" operator="beginsWith" text="Pre-Passed">
      <formula>LEFT(E63,LEN("Pre-Passed"))="Pre-Passed"</formula>
    </cfRule>
    <cfRule type="beginsWith" dxfId="2372" priority="538" stopIfTrue="1" operator="beginsWith" text="Completed">
      <formula>LEFT(E63,LEN("Completed"))="Completed"</formula>
    </cfRule>
    <cfRule type="beginsWith" dxfId="2371" priority="539" stopIfTrue="1" operator="beginsWith" text="Partial">
      <formula>LEFT(E63,LEN("Partial"))="Partial"</formula>
    </cfRule>
    <cfRule type="beginsWith" dxfId="2370" priority="540" stopIfTrue="1" operator="beginsWith" text="Missing">
      <formula>LEFT(E63,LEN("Missing"))="Missing"</formula>
    </cfRule>
    <cfRule type="beginsWith" dxfId="2369" priority="541" stopIfTrue="1" operator="beginsWith" text="Untested">
      <formula>LEFT(E63,LEN("Untested"))="Untested"</formula>
    </cfRule>
    <cfRule type="notContainsBlanks" dxfId="2368" priority="542" stopIfTrue="1">
      <formula>LEN(TRIM(E63))&gt;0</formula>
    </cfRule>
  </conditionalFormatting>
  <conditionalFormatting sqref="E65">
    <cfRule type="beginsWith" dxfId="2367" priority="527" stopIfTrue="1" operator="beginsWith" text="Not Applicable">
      <formula>LEFT(E65,LEN("Not Applicable"))="Not Applicable"</formula>
    </cfRule>
    <cfRule type="beginsWith" dxfId="2366" priority="528" stopIfTrue="1" operator="beginsWith" text="Waived">
      <formula>LEFT(E65,LEN("Waived"))="Waived"</formula>
    </cfRule>
    <cfRule type="beginsWith" dxfId="2365" priority="529" stopIfTrue="1" operator="beginsWith" text="Pre-Passed">
      <formula>LEFT(E65,LEN("Pre-Passed"))="Pre-Passed"</formula>
    </cfRule>
    <cfRule type="beginsWith" dxfId="2364" priority="530" stopIfTrue="1" operator="beginsWith" text="Completed">
      <formula>LEFT(E65,LEN("Completed"))="Completed"</formula>
    </cfRule>
    <cfRule type="beginsWith" dxfId="2363" priority="531" stopIfTrue="1" operator="beginsWith" text="Partial">
      <formula>LEFT(E65,LEN("Partial"))="Partial"</formula>
    </cfRule>
    <cfRule type="beginsWith" dxfId="2362" priority="532" stopIfTrue="1" operator="beginsWith" text="Missing">
      <formula>LEFT(E65,LEN("Missing"))="Missing"</formula>
    </cfRule>
    <cfRule type="beginsWith" dxfId="2361" priority="533" stopIfTrue="1" operator="beginsWith" text="Untested">
      <formula>LEFT(E65,LEN("Untested"))="Untested"</formula>
    </cfRule>
    <cfRule type="notContainsBlanks" dxfId="2360" priority="534" stopIfTrue="1">
      <formula>LEN(TRIM(E65))&gt;0</formula>
    </cfRule>
  </conditionalFormatting>
  <conditionalFormatting sqref="F12">
    <cfRule type="beginsWith" dxfId="2359" priority="325" stopIfTrue="1" operator="beginsWith" text="Not Applicable">
      <formula>LEFT(F12,LEN("Not Applicable"))="Not Applicable"</formula>
    </cfRule>
    <cfRule type="beginsWith" dxfId="2358" priority="326" stopIfTrue="1" operator="beginsWith" text="Waived">
      <formula>LEFT(F12,LEN("Waived"))="Waived"</formula>
    </cfRule>
    <cfRule type="beginsWith" dxfId="2357" priority="327" stopIfTrue="1" operator="beginsWith" text="Pre-Passed">
      <formula>LEFT(F12,LEN("Pre-Passed"))="Pre-Passed"</formula>
    </cfRule>
    <cfRule type="beginsWith" dxfId="2356" priority="328" stopIfTrue="1" operator="beginsWith" text="Completed">
      <formula>LEFT(F12,LEN("Completed"))="Completed"</formula>
    </cfRule>
    <cfRule type="beginsWith" dxfId="2355" priority="329" stopIfTrue="1" operator="beginsWith" text="Partial">
      <formula>LEFT(F12,LEN("Partial"))="Partial"</formula>
    </cfRule>
    <cfRule type="beginsWith" dxfId="2354" priority="330" stopIfTrue="1" operator="beginsWith" text="Missing">
      <formula>LEFT(F12,LEN("Missing"))="Missing"</formula>
    </cfRule>
    <cfRule type="beginsWith" dxfId="2353" priority="331" stopIfTrue="1" operator="beginsWith" text="Untested">
      <formula>LEFT(F12,LEN("Untested"))="Untested"</formula>
    </cfRule>
    <cfRule type="notContainsBlanks" dxfId="2352" priority="332" stopIfTrue="1">
      <formula>LEN(TRIM(F12))&gt;0</formula>
    </cfRule>
  </conditionalFormatting>
  <conditionalFormatting sqref="F17">
    <cfRule type="beginsWith" dxfId="2351" priority="317" stopIfTrue="1" operator="beginsWith" text="Not Applicable">
      <formula>LEFT(F17,LEN("Not Applicable"))="Not Applicable"</formula>
    </cfRule>
    <cfRule type="beginsWith" dxfId="2350" priority="318" stopIfTrue="1" operator="beginsWith" text="Waived">
      <formula>LEFT(F17,LEN("Waived"))="Waived"</formula>
    </cfRule>
    <cfRule type="beginsWith" dxfId="2349" priority="319" stopIfTrue="1" operator="beginsWith" text="Pre-Passed">
      <formula>LEFT(F17,LEN("Pre-Passed"))="Pre-Passed"</formula>
    </cfRule>
    <cfRule type="beginsWith" dxfId="2348" priority="320" stopIfTrue="1" operator="beginsWith" text="Completed">
      <formula>LEFT(F17,LEN("Completed"))="Completed"</formula>
    </cfRule>
    <cfRule type="beginsWith" dxfId="2347" priority="321" stopIfTrue="1" operator="beginsWith" text="Partial">
      <formula>LEFT(F17,LEN("Partial"))="Partial"</formula>
    </cfRule>
    <cfRule type="beginsWith" dxfId="2346" priority="322" stopIfTrue="1" operator="beginsWith" text="Missing">
      <formula>LEFT(F17,LEN("Missing"))="Missing"</formula>
    </cfRule>
    <cfRule type="beginsWith" dxfId="2345" priority="323" stopIfTrue="1" operator="beginsWith" text="Untested">
      <formula>LEFT(F17,LEN("Untested"))="Untested"</formula>
    </cfRule>
    <cfRule type="notContainsBlanks" dxfId="2344" priority="324" stopIfTrue="1">
      <formula>LEN(TRIM(F17))&gt;0</formula>
    </cfRule>
  </conditionalFormatting>
  <conditionalFormatting sqref="F23">
    <cfRule type="beginsWith" dxfId="2343" priority="309" stopIfTrue="1" operator="beginsWith" text="Not Applicable">
      <formula>LEFT(F23,LEN("Not Applicable"))="Not Applicable"</formula>
    </cfRule>
    <cfRule type="beginsWith" dxfId="2342" priority="310" stopIfTrue="1" operator="beginsWith" text="Waived">
      <formula>LEFT(F23,LEN("Waived"))="Waived"</formula>
    </cfRule>
    <cfRule type="beginsWith" dxfId="2341" priority="311" stopIfTrue="1" operator="beginsWith" text="Pre-Passed">
      <formula>LEFT(F23,LEN("Pre-Passed"))="Pre-Passed"</formula>
    </cfRule>
    <cfRule type="beginsWith" dxfId="2340" priority="312" stopIfTrue="1" operator="beginsWith" text="Completed">
      <formula>LEFT(F23,LEN("Completed"))="Completed"</formula>
    </cfRule>
    <cfRule type="beginsWith" dxfId="2339" priority="313" stopIfTrue="1" operator="beginsWith" text="Partial">
      <formula>LEFT(F23,LEN("Partial"))="Partial"</formula>
    </cfRule>
    <cfRule type="beginsWith" dxfId="2338" priority="314" stopIfTrue="1" operator="beginsWith" text="Missing">
      <formula>LEFT(F23,LEN("Missing"))="Missing"</formula>
    </cfRule>
    <cfRule type="beginsWith" dxfId="2337" priority="315" stopIfTrue="1" operator="beginsWith" text="Untested">
      <formula>LEFT(F23,LEN("Untested"))="Untested"</formula>
    </cfRule>
    <cfRule type="notContainsBlanks" dxfId="2336" priority="316" stopIfTrue="1">
      <formula>LEN(TRIM(F23))&gt;0</formula>
    </cfRule>
  </conditionalFormatting>
  <conditionalFormatting sqref="F35">
    <cfRule type="beginsWith" dxfId="2335" priority="301" stopIfTrue="1" operator="beginsWith" text="Not Applicable">
      <formula>LEFT(F35,LEN("Not Applicable"))="Not Applicable"</formula>
    </cfRule>
    <cfRule type="beginsWith" dxfId="2334" priority="302" stopIfTrue="1" operator="beginsWith" text="Waived">
      <formula>LEFT(F35,LEN("Waived"))="Waived"</formula>
    </cfRule>
    <cfRule type="beginsWith" dxfId="2333" priority="303" stopIfTrue="1" operator="beginsWith" text="Pre-Passed">
      <formula>LEFT(F35,LEN("Pre-Passed"))="Pre-Passed"</formula>
    </cfRule>
    <cfRule type="beginsWith" dxfId="2332" priority="304" stopIfTrue="1" operator="beginsWith" text="Completed">
      <formula>LEFT(F35,LEN("Completed"))="Completed"</formula>
    </cfRule>
    <cfRule type="beginsWith" dxfId="2331" priority="305" stopIfTrue="1" operator="beginsWith" text="Partial">
      <formula>LEFT(F35,LEN("Partial"))="Partial"</formula>
    </cfRule>
    <cfRule type="beginsWith" dxfId="2330" priority="306" stopIfTrue="1" operator="beginsWith" text="Missing">
      <formula>LEFT(F35,LEN("Missing"))="Missing"</formula>
    </cfRule>
    <cfRule type="beginsWith" dxfId="2329" priority="307" stopIfTrue="1" operator="beginsWith" text="Untested">
      <formula>LEFT(F35,LEN("Untested"))="Untested"</formula>
    </cfRule>
    <cfRule type="notContainsBlanks" dxfId="2328" priority="308" stopIfTrue="1">
      <formula>LEN(TRIM(F35))&gt;0</formula>
    </cfRule>
  </conditionalFormatting>
  <conditionalFormatting sqref="F51">
    <cfRule type="beginsWith" dxfId="2327" priority="293" stopIfTrue="1" operator="beginsWith" text="Not Applicable">
      <formula>LEFT(F51,LEN("Not Applicable"))="Not Applicable"</formula>
    </cfRule>
    <cfRule type="beginsWith" dxfId="2326" priority="294" stopIfTrue="1" operator="beginsWith" text="Waived">
      <formula>LEFT(F51,LEN("Waived"))="Waived"</formula>
    </cfRule>
    <cfRule type="beginsWith" dxfId="2325" priority="295" stopIfTrue="1" operator="beginsWith" text="Pre-Passed">
      <formula>LEFT(F51,LEN("Pre-Passed"))="Pre-Passed"</formula>
    </cfRule>
    <cfRule type="beginsWith" dxfId="2324" priority="296" stopIfTrue="1" operator="beginsWith" text="Completed">
      <formula>LEFT(F51,LEN("Completed"))="Completed"</formula>
    </cfRule>
    <cfRule type="beginsWith" dxfId="2323" priority="297" stopIfTrue="1" operator="beginsWith" text="Partial">
      <formula>LEFT(F51,LEN("Partial"))="Partial"</formula>
    </cfRule>
    <cfRule type="beginsWith" dxfId="2322" priority="298" stopIfTrue="1" operator="beginsWith" text="Missing">
      <formula>LEFT(F51,LEN("Missing"))="Missing"</formula>
    </cfRule>
    <cfRule type="beginsWith" dxfId="2321" priority="299" stopIfTrue="1" operator="beginsWith" text="Untested">
      <formula>LEFT(F51,LEN("Untested"))="Untested"</formula>
    </cfRule>
    <cfRule type="notContainsBlanks" dxfId="2320" priority="300" stopIfTrue="1">
      <formula>LEN(TRIM(F51))&gt;0</formula>
    </cfRule>
  </conditionalFormatting>
  <conditionalFormatting sqref="F66">
    <cfRule type="beginsWith" dxfId="2319" priority="285" stopIfTrue="1" operator="beginsWith" text="Not Applicable">
      <formula>LEFT(F66,LEN("Not Applicable"))="Not Applicable"</formula>
    </cfRule>
    <cfRule type="beginsWith" dxfId="2318" priority="286" stopIfTrue="1" operator="beginsWith" text="Waived">
      <formula>LEFT(F66,LEN("Waived"))="Waived"</formula>
    </cfRule>
    <cfRule type="beginsWith" dxfId="2317" priority="287" stopIfTrue="1" operator="beginsWith" text="Pre-Passed">
      <formula>LEFT(F66,LEN("Pre-Passed"))="Pre-Passed"</formula>
    </cfRule>
    <cfRule type="beginsWith" dxfId="2316" priority="288" stopIfTrue="1" operator="beginsWith" text="Completed">
      <formula>LEFT(F66,LEN("Completed"))="Completed"</formula>
    </cfRule>
    <cfRule type="beginsWith" dxfId="2315" priority="289" stopIfTrue="1" operator="beginsWith" text="Partial">
      <formula>LEFT(F66,LEN("Partial"))="Partial"</formula>
    </cfRule>
    <cfRule type="beginsWith" dxfId="2314" priority="290" stopIfTrue="1" operator="beginsWith" text="Missing">
      <formula>LEFT(F66,LEN("Missing"))="Missing"</formula>
    </cfRule>
    <cfRule type="beginsWith" dxfId="2313" priority="291" stopIfTrue="1" operator="beginsWith" text="Untested">
      <formula>LEFT(F66,LEN("Untested"))="Untested"</formula>
    </cfRule>
    <cfRule type="notContainsBlanks" dxfId="2312" priority="292" stopIfTrue="1">
      <formula>LEN(TRIM(F66))&gt;0</formula>
    </cfRule>
  </conditionalFormatting>
  <conditionalFormatting sqref="F72">
    <cfRule type="beginsWith" dxfId="2311" priority="277" stopIfTrue="1" operator="beginsWith" text="Not Applicable">
      <formula>LEFT(F72,LEN("Not Applicable"))="Not Applicable"</formula>
    </cfRule>
    <cfRule type="beginsWith" dxfId="2310" priority="278" stopIfTrue="1" operator="beginsWith" text="Waived">
      <formula>LEFT(F72,LEN("Waived"))="Waived"</formula>
    </cfRule>
    <cfRule type="beginsWith" dxfId="2309" priority="279" stopIfTrue="1" operator="beginsWith" text="Pre-Passed">
      <formula>LEFT(F72,LEN("Pre-Passed"))="Pre-Passed"</formula>
    </cfRule>
    <cfRule type="beginsWith" dxfId="2308" priority="280" stopIfTrue="1" operator="beginsWith" text="Completed">
      <formula>LEFT(F72,LEN("Completed"))="Completed"</formula>
    </cfRule>
    <cfRule type="beginsWith" dxfId="2307" priority="281" stopIfTrue="1" operator="beginsWith" text="Partial">
      <formula>LEFT(F72,LEN("Partial"))="Partial"</formula>
    </cfRule>
    <cfRule type="beginsWith" dxfId="2306" priority="282" stopIfTrue="1" operator="beginsWith" text="Missing">
      <formula>LEFT(F72,LEN("Missing"))="Missing"</formula>
    </cfRule>
    <cfRule type="beginsWith" dxfId="2305" priority="283" stopIfTrue="1" operator="beginsWith" text="Untested">
      <formula>LEFT(F72,LEN("Untested"))="Untested"</formula>
    </cfRule>
    <cfRule type="notContainsBlanks" dxfId="2304" priority="284" stopIfTrue="1">
      <formula>LEN(TRIM(F72))&gt;0</formula>
    </cfRule>
  </conditionalFormatting>
  <conditionalFormatting sqref="F85">
    <cfRule type="beginsWith" dxfId="2303" priority="269" stopIfTrue="1" operator="beginsWith" text="Not Applicable">
      <formula>LEFT(F85,LEN("Not Applicable"))="Not Applicable"</formula>
    </cfRule>
    <cfRule type="beginsWith" dxfId="2302" priority="270" stopIfTrue="1" operator="beginsWith" text="Waived">
      <formula>LEFT(F85,LEN("Waived"))="Waived"</formula>
    </cfRule>
    <cfRule type="beginsWith" dxfId="2301" priority="271" stopIfTrue="1" operator="beginsWith" text="Pre-Passed">
      <formula>LEFT(F85,LEN("Pre-Passed"))="Pre-Passed"</formula>
    </cfRule>
    <cfRule type="beginsWith" dxfId="2300" priority="272" stopIfTrue="1" operator="beginsWith" text="Completed">
      <formula>LEFT(F85,LEN("Completed"))="Completed"</formula>
    </cfRule>
    <cfRule type="beginsWith" dxfId="2299" priority="273" stopIfTrue="1" operator="beginsWith" text="Partial">
      <formula>LEFT(F85,LEN("Partial"))="Partial"</formula>
    </cfRule>
    <cfRule type="beginsWith" dxfId="2298" priority="274" stopIfTrue="1" operator="beginsWith" text="Missing">
      <formula>LEFT(F85,LEN("Missing"))="Missing"</formula>
    </cfRule>
    <cfRule type="beginsWith" dxfId="2297" priority="275" stopIfTrue="1" operator="beginsWith" text="Untested">
      <formula>LEFT(F85,LEN("Untested"))="Untested"</formula>
    </cfRule>
    <cfRule type="notContainsBlanks" dxfId="2296" priority="276" stopIfTrue="1">
      <formula>LEN(TRIM(F85))&gt;0</formula>
    </cfRule>
  </conditionalFormatting>
  <conditionalFormatting sqref="E99:F99 E101 F100:F106">
    <cfRule type="beginsWith" dxfId="2295" priority="208" stopIfTrue="1" operator="beginsWith" text="Not Applicable">
      <formula>LEFT(E99,LEN("Not Applicable"))="Not Applicable"</formula>
    </cfRule>
    <cfRule type="beginsWith" dxfId="2294" priority="209" stopIfTrue="1" operator="beginsWith" text="Waived">
      <formula>LEFT(E99,LEN("Waived"))="Waived"</formula>
    </cfRule>
    <cfRule type="beginsWith" dxfId="2293" priority="210" stopIfTrue="1" operator="beginsWith" text="Pre-Passed">
      <formula>LEFT(E99,LEN("Pre-Passed"))="Pre-Passed"</formula>
    </cfRule>
    <cfRule type="beginsWith" dxfId="2292" priority="211" stopIfTrue="1" operator="beginsWith" text="Completed">
      <formula>LEFT(E99,LEN("Completed"))="Completed"</formula>
    </cfRule>
    <cfRule type="beginsWith" dxfId="2291" priority="212" stopIfTrue="1" operator="beginsWith" text="Partial">
      <formula>LEFT(E99,LEN("Partial"))="Partial"</formula>
    </cfRule>
    <cfRule type="beginsWith" dxfId="2290" priority="213" stopIfTrue="1" operator="beginsWith" text="Missing">
      <formula>LEFT(E99,LEN("Missing"))="Missing"</formula>
    </cfRule>
    <cfRule type="beginsWith" dxfId="2289" priority="214" stopIfTrue="1" operator="beginsWith" text="Untested">
      <formula>LEFT(E99,LEN("Untested"))="Untested"</formula>
    </cfRule>
    <cfRule type="notContainsBlanks" dxfId="2288" priority="215" stopIfTrue="1">
      <formula>LEN(TRIM(E99))&gt;0</formula>
    </cfRule>
  </conditionalFormatting>
  <conditionalFormatting sqref="A96">
    <cfRule type="beginsWith" dxfId="2287" priority="46" stopIfTrue="1" operator="beginsWith" text="Exceptional">
      <formula>LEFT(A96,LEN("Exceptional"))="Exceptional"</formula>
    </cfRule>
    <cfRule type="beginsWith" dxfId="2286" priority="47" stopIfTrue="1" operator="beginsWith" text="Professional">
      <formula>LEFT(A96,LEN("Professional"))="Professional"</formula>
    </cfRule>
    <cfRule type="beginsWith" dxfId="2285" priority="48" stopIfTrue="1" operator="beginsWith" text="Advanced">
      <formula>LEFT(A96,LEN("Advanced"))="Advanced"</formula>
    </cfRule>
    <cfRule type="beginsWith" dxfId="2284" priority="49" stopIfTrue="1" operator="beginsWith" text="Intermediate">
      <formula>LEFT(A96,LEN("Intermediate"))="Intermediate"</formula>
    </cfRule>
    <cfRule type="beginsWith" dxfId="2283" priority="50" stopIfTrue="1" operator="beginsWith" text="Basic">
      <formula>LEFT(A96,LEN("Basic"))="Basic"</formula>
    </cfRule>
    <cfRule type="beginsWith" dxfId="2282" priority="51" stopIfTrue="1" operator="beginsWith" text="Required">
      <formula>LEFT(A96,LEN("Required"))="Required"</formula>
    </cfRule>
    <cfRule type="notContainsBlanks" dxfId="2281" priority="52" stopIfTrue="1">
      <formula>LEN(TRIM(A96))&gt;0</formula>
    </cfRule>
  </conditionalFormatting>
  <conditionalFormatting sqref="A94">
    <cfRule type="beginsWith" dxfId="2280" priority="53" stopIfTrue="1" operator="beginsWith" text="Exceptional">
      <formula>LEFT(A94,LEN("Exceptional"))="Exceptional"</formula>
    </cfRule>
    <cfRule type="beginsWith" dxfId="2279" priority="54" stopIfTrue="1" operator="beginsWith" text="Professional">
      <formula>LEFT(A94,LEN("Professional"))="Professional"</formula>
    </cfRule>
    <cfRule type="beginsWith" dxfId="2278" priority="55" stopIfTrue="1" operator="beginsWith" text="Advanced">
      <formula>LEFT(A94,LEN("Advanced"))="Advanced"</formula>
    </cfRule>
    <cfRule type="beginsWith" dxfId="2277" priority="56" stopIfTrue="1" operator="beginsWith" text="Intermediate">
      <formula>LEFT(A94,LEN("Intermediate"))="Intermediate"</formula>
    </cfRule>
    <cfRule type="beginsWith" dxfId="2276" priority="57" stopIfTrue="1" operator="beginsWith" text="Basic">
      <formula>LEFT(A94,LEN("Basic"))="Basic"</formula>
    </cfRule>
    <cfRule type="beginsWith" dxfId="2275" priority="58" stopIfTrue="1" operator="beginsWith" text="Required">
      <formula>LEFT(A94,LEN("Required"))="Required"</formula>
    </cfRule>
    <cfRule type="notContainsBlanks" dxfId="2274" priority="59" stopIfTrue="1">
      <formula>LEN(TRIM(A94))&gt;0</formula>
    </cfRule>
  </conditionalFormatting>
  <conditionalFormatting sqref="E102:E103">
    <cfRule type="beginsWith" dxfId="2273" priority="216" stopIfTrue="1" operator="beginsWith" text="Not Applicable">
      <formula>LEFT(E102,LEN("Not Applicable"))="Not Applicable"</formula>
    </cfRule>
    <cfRule type="beginsWith" dxfId="2272" priority="217" stopIfTrue="1" operator="beginsWith" text="Waived">
      <formula>LEFT(E102,LEN("Waived"))="Waived"</formula>
    </cfRule>
    <cfRule type="beginsWith" dxfId="2271" priority="218" stopIfTrue="1" operator="beginsWith" text="Pre-Passed">
      <formula>LEFT(E102,LEN("Pre-Passed"))="Pre-Passed"</formula>
    </cfRule>
    <cfRule type="beginsWith" dxfId="2270" priority="219" stopIfTrue="1" operator="beginsWith" text="Completed">
      <formula>LEFT(E102,LEN("Completed"))="Completed"</formula>
    </cfRule>
    <cfRule type="beginsWith" dxfId="2269" priority="220" stopIfTrue="1" operator="beginsWith" text="Partial">
      <formula>LEFT(E102,LEN("Partial"))="Partial"</formula>
    </cfRule>
    <cfRule type="beginsWith" dxfId="2268" priority="221" stopIfTrue="1" operator="beginsWith" text="Missing">
      <formula>LEFT(E102,LEN("Missing"))="Missing"</formula>
    </cfRule>
    <cfRule type="beginsWith" dxfId="2267" priority="222" stopIfTrue="1" operator="beginsWith" text="Untested">
      <formula>LEFT(E102,LEN("Untested"))="Untested"</formula>
    </cfRule>
    <cfRule type="notContainsBlanks" dxfId="2266" priority="223" stopIfTrue="1">
      <formula>LEN(TRIM(E102))&gt;0</formula>
    </cfRule>
  </conditionalFormatting>
  <conditionalFormatting sqref="E98">
    <cfRule type="beginsWith" dxfId="2265" priority="200" stopIfTrue="1" operator="beginsWith" text="Not Applicable">
      <formula>LEFT(E98,LEN("Not Applicable"))="Not Applicable"</formula>
    </cfRule>
    <cfRule type="beginsWith" dxfId="2264" priority="201" stopIfTrue="1" operator="beginsWith" text="Waived">
      <formula>LEFT(E98,LEN("Waived"))="Waived"</formula>
    </cfRule>
    <cfRule type="beginsWith" dxfId="2263" priority="202" stopIfTrue="1" operator="beginsWith" text="Pre-Passed">
      <formula>LEFT(E98,LEN("Pre-Passed"))="Pre-Passed"</formula>
    </cfRule>
    <cfRule type="beginsWith" dxfId="2262" priority="203" stopIfTrue="1" operator="beginsWith" text="Completed">
      <formula>LEFT(E98,LEN("Completed"))="Completed"</formula>
    </cfRule>
    <cfRule type="beginsWith" dxfId="2261" priority="204" stopIfTrue="1" operator="beginsWith" text="Partial">
      <formula>LEFT(E98,LEN("Partial"))="Partial"</formula>
    </cfRule>
    <cfRule type="beginsWith" dxfId="2260" priority="205" stopIfTrue="1" operator="beginsWith" text="Missing">
      <formula>LEFT(E98,LEN("Missing"))="Missing"</formula>
    </cfRule>
    <cfRule type="beginsWith" dxfId="2259" priority="206" stopIfTrue="1" operator="beginsWith" text="Untested">
      <formula>LEFT(E98,LEN("Untested"))="Untested"</formula>
    </cfRule>
    <cfRule type="notContainsBlanks" dxfId="2258" priority="207" stopIfTrue="1">
      <formula>LEN(TRIM(E98))&gt;0</formula>
    </cfRule>
  </conditionalFormatting>
  <conditionalFormatting sqref="E106">
    <cfRule type="beginsWith" dxfId="2257" priority="192" stopIfTrue="1" operator="beginsWith" text="Not Applicable">
      <formula>LEFT(E106,LEN("Not Applicable"))="Not Applicable"</formula>
    </cfRule>
    <cfRule type="beginsWith" dxfId="2256" priority="193" stopIfTrue="1" operator="beginsWith" text="Waived">
      <formula>LEFT(E106,LEN("Waived"))="Waived"</formula>
    </cfRule>
    <cfRule type="beginsWith" dxfId="2255" priority="194" stopIfTrue="1" operator="beginsWith" text="Pre-Passed">
      <formula>LEFT(E106,LEN("Pre-Passed"))="Pre-Passed"</formula>
    </cfRule>
    <cfRule type="beginsWith" dxfId="2254" priority="195" stopIfTrue="1" operator="beginsWith" text="Completed">
      <formula>LEFT(E106,LEN("Completed"))="Completed"</formula>
    </cfRule>
    <cfRule type="beginsWith" dxfId="2253" priority="196" stopIfTrue="1" operator="beginsWith" text="Partial">
      <formula>LEFT(E106,LEN("Partial"))="Partial"</formula>
    </cfRule>
    <cfRule type="beginsWith" dxfId="2252" priority="197" stopIfTrue="1" operator="beginsWith" text="Missing">
      <formula>LEFT(E106,LEN("Missing"))="Missing"</formula>
    </cfRule>
    <cfRule type="beginsWith" dxfId="2251" priority="198" stopIfTrue="1" operator="beginsWith" text="Untested">
      <formula>LEFT(E106,LEN("Untested"))="Untested"</formula>
    </cfRule>
    <cfRule type="notContainsBlanks" dxfId="2250" priority="199" stopIfTrue="1">
      <formula>LEN(TRIM(E106))&gt;0</formula>
    </cfRule>
  </conditionalFormatting>
  <conditionalFormatting sqref="A103">
    <cfRule type="beginsWith" dxfId="2249" priority="185" stopIfTrue="1" operator="beginsWith" text="Exceptional">
      <formula>LEFT(A103,LEN("Exceptional"))="Exceptional"</formula>
    </cfRule>
    <cfRule type="beginsWith" dxfId="2248" priority="186" stopIfTrue="1" operator="beginsWith" text="Professional">
      <formula>LEFT(A103,LEN("Professional"))="Professional"</formula>
    </cfRule>
    <cfRule type="beginsWith" dxfId="2247" priority="187" stopIfTrue="1" operator="beginsWith" text="Advanced">
      <formula>LEFT(A103,LEN("Advanced"))="Advanced"</formula>
    </cfRule>
    <cfRule type="beginsWith" dxfId="2246" priority="188" stopIfTrue="1" operator="beginsWith" text="Intermediate">
      <formula>LEFT(A103,LEN("Intermediate"))="Intermediate"</formula>
    </cfRule>
    <cfRule type="beginsWith" dxfId="2245" priority="189" stopIfTrue="1" operator="beginsWith" text="Basic">
      <formula>LEFT(A103,LEN("Basic"))="Basic"</formula>
    </cfRule>
    <cfRule type="beginsWith" dxfId="2244" priority="190" stopIfTrue="1" operator="beginsWith" text="Required">
      <formula>LEFT(A103,LEN("Required"))="Required"</formula>
    </cfRule>
    <cfRule type="notContainsBlanks" dxfId="2243" priority="191" stopIfTrue="1">
      <formula>LEN(TRIM(A103))&gt;0</formula>
    </cfRule>
  </conditionalFormatting>
  <conditionalFormatting sqref="E105">
    <cfRule type="beginsWith" dxfId="2242" priority="177" stopIfTrue="1" operator="beginsWith" text="Not Applicable">
      <formula>LEFT(E105,LEN("Not Applicable"))="Not Applicable"</formula>
    </cfRule>
    <cfRule type="beginsWith" dxfId="2241" priority="178" stopIfTrue="1" operator="beginsWith" text="Waived">
      <formula>LEFT(E105,LEN("Waived"))="Waived"</formula>
    </cfRule>
    <cfRule type="beginsWith" dxfId="2240" priority="179" stopIfTrue="1" operator="beginsWith" text="Pre-Passed">
      <formula>LEFT(E105,LEN("Pre-Passed"))="Pre-Passed"</formula>
    </cfRule>
    <cfRule type="beginsWith" dxfId="2239" priority="180" stopIfTrue="1" operator="beginsWith" text="Completed">
      <formula>LEFT(E105,LEN("Completed"))="Completed"</formula>
    </cfRule>
    <cfRule type="beginsWith" dxfId="2238" priority="181" stopIfTrue="1" operator="beginsWith" text="Partial">
      <formula>LEFT(E105,LEN("Partial"))="Partial"</formula>
    </cfRule>
    <cfRule type="beginsWith" dxfId="2237" priority="182" stopIfTrue="1" operator="beginsWith" text="Missing">
      <formula>LEFT(E105,LEN("Missing"))="Missing"</formula>
    </cfRule>
    <cfRule type="beginsWith" dxfId="2236" priority="183" stopIfTrue="1" operator="beginsWith" text="Untested">
      <formula>LEFT(E105,LEN("Untested"))="Untested"</formula>
    </cfRule>
    <cfRule type="notContainsBlanks" dxfId="2235" priority="184" stopIfTrue="1">
      <formula>LEN(TRIM(E105))&gt;0</formula>
    </cfRule>
  </conditionalFormatting>
  <conditionalFormatting sqref="E104">
    <cfRule type="beginsWith" dxfId="2234" priority="169" stopIfTrue="1" operator="beginsWith" text="Not Applicable">
      <formula>LEFT(E104,LEN("Not Applicable"))="Not Applicable"</formula>
    </cfRule>
    <cfRule type="beginsWith" dxfId="2233" priority="170" stopIfTrue="1" operator="beginsWith" text="Waived">
      <formula>LEFT(E104,LEN("Waived"))="Waived"</formula>
    </cfRule>
    <cfRule type="beginsWith" dxfId="2232" priority="171" stopIfTrue="1" operator="beginsWith" text="Pre-Passed">
      <formula>LEFT(E104,LEN("Pre-Passed"))="Pre-Passed"</formula>
    </cfRule>
    <cfRule type="beginsWith" dxfId="2231" priority="172" stopIfTrue="1" operator="beginsWith" text="Completed">
      <formula>LEFT(E104,LEN("Completed"))="Completed"</formula>
    </cfRule>
    <cfRule type="beginsWith" dxfId="2230" priority="173" stopIfTrue="1" operator="beginsWith" text="Partial">
      <formula>LEFT(E104,LEN("Partial"))="Partial"</formula>
    </cfRule>
    <cfRule type="beginsWith" dxfId="2229" priority="174" stopIfTrue="1" operator="beginsWith" text="Missing">
      <formula>LEFT(E104,LEN("Missing"))="Missing"</formula>
    </cfRule>
    <cfRule type="beginsWith" dxfId="2228" priority="175" stopIfTrue="1" operator="beginsWith" text="Untested">
      <formula>LEFT(E104,LEN("Untested"))="Untested"</formula>
    </cfRule>
    <cfRule type="notContainsBlanks" dxfId="2227" priority="176" stopIfTrue="1">
      <formula>LEN(TRIM(E104))&gt;0</formula>
    </cfRule>
  </conditionalFormatting>
  <conditionalFormatting sqref="E96:F96 E95 F97">
    <cfRule type="beginsWith" dxfId="2226" priority="161" stopIfTrue="1" operator="beginsWith" text="Not Applicable">
      <formula>LEFT(E95,LEN("Not Applicable"))="Not Applicable"</formula>
    </cfRule>
    <cfRule type="beginsWith" dxfId="2225" priority="162" stopIfTrue="1" operator="beginsWith" text="Waived">
      <formula>LEFT(E95,LEN("Waived"))="Waived"</formula>
    </cfRule>
    <cfRule type="beginsWith" dxfId="2224" priority="163" stopIfTrue="1" operator="beginsWith" text="Pre-Passed">
      <formula>LEFT(E95,LEN("Pre-Passed"))="Pre-Passed"</formula>
    </cfRule>
    <cfRule type="beginsWith" dxfId="2223" priority="164" stopIfTrue="1" operator="beginsWith" text="Completed">
      <formula>LEFT(E95,LEN("Completed"))="Completed"</formula>
    </cfRule>
    <cfRule type="beginsWith" dxfId="2222" priority="165" stopIfTrue="1" operator="beginsWith" text="Partial">
      <formula>LEFT(E95,LEN("Partial"))="Partial"</formula>
    </cfRule>
    <cfRule type="beginsWith" dxfId="2221" priority="166" stopIfTrue="1" operator="beginsWith" text="Missing">
      <formula>LEFT(E95,LEN("Missing"))="Missing"</formula>
    </cfRule>
    <cfRule type="beginsWith" dxfId="2220" priority="167" stopIfTrue="1" operator="beginsWith" text="Untested">
      <formula>LEFT(E95,LEN("Untested"))="Untested"</formula>
    </cfRule>
    <cfRule type="notContainsBlanks" dxfId="2219" priority="168" stopIfTrue="1">
      <formula>LEN(TRIM(E95))&gt;0</formula>
    </cfRule>
  </conditionalFormatting>
  <conditionalFormatting sqref="E92:F92 E94 F93:F95">
    <cfRule type="beginsWith" dxfId="2218" priority="153" stopIfTrue="1" operator="beginsWith" text="Not Applicable">
      <formula>LEFT(E92,LEN("Not Applicable"))="Not Applicable"</formula>
    </cfRule>
    <cfRule type="beginsWith" dxfId="2217" priority="154" stopIfTrue="1" operator="beginsWith" text="Waived">
      <formula>LEFT(E92,LEN("Waived"))="Waived"</formula>
    </cfRule>
    <cfRule type="beginsWith" dxfId="2216" priority="155" stopIfTrue="1" operator="beginsWith" text="Pre-Passed">
      <formula>LEFT(E92,LEN("Pre-Passed"))="Pre-Passed"</formula>
    </cfRule>
    <cfRule type="beginsWith" dxfId="2215" priority="156" stopIfTrue="1" operator="beginsWith" text="Completed">
      <formula>LEFT(E92,LEN("Completed"))="Completed"</formula>
    </cfRule>
    <cfRule type="beginsWith" dxfId="2214" priority="157" stopIfTrue="1" operator="beginsWith" text="Partial">
      <formula>LEFT(E92,LEN("Partial"))="Partial"</formula>
    </cfRule>
    <cfRule type="beginsWith" dxfId="2213" priority="158" stopIfTrue="1" operator="beginsWith" text="Missing">
      <formula>LEFT(E92,LEN("Missing"))="Missing"</formula>
    </cfRule>
    <cfRule type="beginsWith" dxfId="2212" priority="159" stopIfTrue="1" operator="beginsWith" text="Untested">
      <formula>LEFT(E92,LEN("Untested"))="Untested"</formula>
    </cfRule>
    <cfRule type="notContainsBlanks" dxfId="2211" priority="160" stopIfTrue="1">
      <formula>LEN(TRIM(E92))&gt;0</formula>
    </cfRule>
  </conditionalFormatting>
  <conditionalFormatting sqref="E91">
    <cfRule type="beginsWith" dxfId="2210" priority="145" stopIfTrue="1" operator="beginsWith" text="Not Applicable">
      <formula>LEFT(E91,LEN("Not Applicable"))="Not Applicable"</formula>
    </cfRule>
    <cfRule type="beginsWith" dxfId="2209" priority="146" stopIfTrue="1" operator="beginsWith" text="Waived">
      <formula>LEFT(E91,LEN("Waived"))="Waived"</formula>
    </cfRule>
    <cfRule type="beginsWith" dxfId="2208" priority="147" stopIfTrue="1" operator="beginsWith" text="Pre-Passed">
      <formula>LEFT(E91,LEN("Pre-Passed"))="Pre-Passed"</formula>
    </cfRule>
    <cfRule type="beginsWith" dxfId="2207" priority="148" stopIfTrue="1" operator="beginsWith" text="Completed">
      <formula>LEFT(E91,LEN("Completed"))="Completed"</formula>
    </cfRule>
    <cfRule type="beginsWith" dxfId="2206" priority="149" stopIfTrue="1" operator="beginsWith" text="Partial">
      <formula>LEFT(E91,LEN("Partial"))="Partial"</formula>
    </cfRule>
    <cfRule type="beginsWith" dxfId="2205" priority="150" stopIfTrue="1" operator="beginsWith" text="Missing">
      <formula>LEFT(E91,LEN("Missing"))="Missing"</formula>
    </cfRule>
    <cfRule type="beginsWith" dxfId="2204" priority="151" stopIfTrue="1" operator="beginsWith" text="Untested">
      <formula>LEFT(E91,LEN("Untested"))="Untested"</formula>
    </cfRule>
    <cfRule type="notContainsBlanks" dxfId="2203" priority="152" stopIfTrue="1">
      <formula>LEN(TRIM(E91))&gt;0</formula>
    </cfRule>
  </conditionalFormatting>
  <conditionalFormatting sqref="E97">
    <cfRule type="beginsWith" dxfId="2202" priority="137" stopIfTrue="1" operator="beginsWith" text="Not Applicable">
      <formula>LEFT(E97,LEN("Not Applicable"))="Not Applicable"</formula>
    </cfRule>
    <cfRule type="beginsWith" dxfId="2201" priority="138" stopIfTrue="1" operator="beginsWith" text="Waived">
      <formula>LEFT(E97,LEN("Waived"))="Waived"</formula>
    </cfRule>
    <cfRule type="beginsWith" dxfId="2200" priority="139" stopIfTrue="1" operator="beginsWith" text="Pre-Passed">
      <formula>LEFT(E97,LEN("Pre-Passed"))="Pre-Passed"</formula>
    </cfRule>
    <cfRule type="beginsWith" dxfId="2199" priority="140" stopIfTrue="1" operator="beginsWith" text="Completed">
      <formula>LEFT(E97,LEN("Completed"))="Completed"</formula>
    </cfRule>
    <cfRule type="beginsWith" dxfId="2198" priority="141" stopIfTrue="1" operator="beginsWith" text="Partial">
      <formula>LEFT(E97,LEN("Partial"))="Partial"</formula>
    </cfRule>
    <cfRule type="beginsWith" dxfId="2197" priority="142" stopIfTrue="1" operator="beginsWith" text="Missing">
      <formula>LEFT(E97,LEN("Missing"))="Missing"</formula>
    </cfRule>
    <cfRule type="beginsWith" dxfId="2196" priority="143" stopIfTrue="1" operator="beginsWith" text="Untested">
      <formula>LEFT(E97,LEN("Untested"))="Untested"</formula>
    </cfRule>
    <cfRule type="notContainsBlanks" dxfId="2195" priority="144" stopIfTrue="1">
      <formula>LEN(TRIM(E97))&gt;0</formula>
    </cfRule>
  </conditionalFormatting>
  <conditionalFormatting sqref="E112">
    <cfRule type="beginsWith" dxfId="2194" priority="91" stopIfTrue="1" operator="beginsWith" text="Not Applicable">
      <formula>LEFT(E112,LEN("Not Applicable"))="Not Applicable"</formula>
    </cfRule>
    <cfRule type="beginsWith" dxfId="2193" priority="92" stopIfTrue="1" operator="beginsWith" text="Waived">
      <formula>LEFT(E112,LEN("Waived"))="Waived"</formula>
    </cfRule>
    <cfRule type="beginsWith" dxfId="2192" priority="93" stopIfTrue="1" operator="beginsWith" text="Pre-Passed">
      <formula>LEFT(E112,LEN("Pre-Passed"))="Pre-Passed"</formula>
    </cfRule>
    <cfRule type="beginsWith" dxfId="2191" priority="94" stopIfTrue="1" operator="beginsWith" text="Completed">
      <formula>LEFT(E112,LEN("Completed"))="Completed"</formula>
    </cfRule>
    <cfRule type="beginsWith" dxfId="2190" priority="95" stopIfTrue="1" operator="beginsWith" text="Partial">
      <formula>LEFT(E112,LEN("Partial"))="Partial"</formula>
    </cfRule>
    <cfRule type="beginsWith" dxfId="2189" priority="96" stopIfTrue="1" operator="beginsWith" text="Missing">
      <formula>LEFT(E112,LEN("Missing"))="Missing"</formula>
    </cfRule>
    <cfRule type="beginsWith" dxfId="2188" priority="97" stopIfTrue="1" operator="beginsWith" text="Untested">
      <formula>LEFT(E112,LEN("Untested"))="Untested"</formula>
    </cfRule>
    <cfRule type="notContainsBlanks" dxfId="2187" priority="98" stopIfTrue="1">
      <formula>LEN(TRIM(E112))&gt;0</formula>
    </cfRule>
  </conditionalFormatting>
  <conditionalFormatting sqref="E111:F111 F112">
    <cfRule type="beginsWith" dxfId="2186" priority="129" stopIfTrue="1" operator="beginsWith" text="Not Applicable">
      <formula>LEFT(E111,LEN("Not Applicable"))="Not Applicable"</formula>
    </cfRule>
    <cfRule type="beginsWith" dxfId="2185" priority="130" stopIfTrue="1" operator="beginsWith" text="Waived">
      <formula>LEFT(E111,LEN("Waived"))="Waived"</formula>
    </cfRule>
    <cfRule type="beginsWith" dxfId="2184" priority="131" stopIfTrue="1" operator="beginsWith" text="Pre-Passed">
      <formula>LEFT(E111,LEN("Pre-Passed"))="Pre-Passed"</formula>
    </cfRule>
    <cfRule type="beginsWith" dxfId="2183" priority="132" stopIfTrue="1" operator="beginsWith" text="Completed">
      <formula>LEFT(E111,LEN("Completed"))="Completed"</formula>
    </cfRule>
    <cfRule type="beginsWith" dxfId="2182" priority="133" stopIfTrue="1" operator="beginsWith" text="Partial">
      <formula>LEFT(E111,LEN("Partial"))="Partial"</formula>
    </cfRule>
    <cfRule type="beginsWith" dxfId="2181" priority="134" stopIfTrue="1" operator="beginsWith" text="Missing">
      <formula>LEFT(E111,LEN("Missing"))="Missing"</formula>
    </cfRule>
    <cfRule type="beginsWith" dxfId="2180" priority="135" stopIfTrue="1" operator="beginsWith" text="Untested">
      <formula>LEFT(E111,LEN("Untested"))="Untested"</formula>
    </cfRule>
    <cfRule type="notContainsBlanks" dxfId="2179" priority="136" stopIfTrue="1">
      <formula>LEN(TRIM(E111))&gt;0</formula>
    </cfRule>
  </conditionalFormatting>
  <conditionalFormatting sqref="E108:F108 E110 F109:F110">
    <cfRule type="beginsWith" dxfId="2178" priority="121" stopIfTrue="1" operator="beginsWith" text="Not Applicable">
      <formula>LEFT(E108,LEN("Not Applicable"))="Not Applicable"</formula>
    </cfRule>
    <cfRule type="beginsWith" dxfId="2177" priority="122" stopIfTrue="1" operator="beginsWith" text="Waived">
      <formula>LEFT(E108,LEN("Waived"))="Waived"</formula>
    </cfRule>
    <cfRule type="beginsWith" dxfId="2176" priority="123" stopIfTrue="1" operator="beginsWith" text="Pre-Passed">
      <formula>LEFT(E108,LEN("Pre-Passed"))="Pre-Passed"</formula>
    </cfRule>
    <cfRule type="beginsWith" dxfId="2175" priority="124" stopIfTrue="1" operator="beginsWith" text="Completed">
      <formula>LEFT(E108,LEN("Completed"))="Completed"</formula>
    </cfRule>
    <cfRule type="beginsWith" dxfId="2174" priority="125" stopIfTrue="1" operator="beginsWith" text="Partial">
      <formula>LEFT(E108,LEN("Partial"))="Partial"</formula>
    </cfRule>
    <cfRule type="beginsWith" dxfId="2173" priority="126" stopIfTrue="1" operator="beginsWith" text="Missing">
      <formula>LEFT(E108,LEN("Missing"))="Missing"</formula>
    </cfRule>
    <cfRule type="beginsWith" dxfId="2172" priority="127" stopIfTrue="1" operator="beginsWith" text="Untested">
      <formula>LEFT(E108,LEN("Untested"))="Untested"</formula>
    </cfRule>
    <cfRule type="notContainsBlanks" dxfId="2171" priority="128" stopIfTrue="1">
      <formula>LEN(TRIM(E108))&gt;0</formula>
    </cfRule>
  </conditionalFormatting>
  <conditionalFormatting sqref="E107">
    <cfRule type="beginsWith" dxfId="2170" priority="113" stopIfTrue="1" operator="beginsWith" text="Not Applicable">
      <formula>LEFT(E107,LEN("Not Applicable"))="Not Applicable"</formula>
    </cfRule>
    <cfRule type="beginsWith" dxfId="2169" priority="114" stopIfTrue="1" operator="beginsWith" text="Waived">
      <formula>LEFT(E107,LEN("Waived"))="Waived"</formula>
    </cfRule>
    <cfRule type="beginsWith" dxfId="2168" priority="115" stopIfTrue="1" operator="beginsWith" text="Pre-Passed">
      <formula>LEFT(E107,LEN("Pre-Passed"))="Pre-Passed"</formula>
    </cfRule>
    <cfRule type="beginsWith" dxfId="2167" priority="116" stopIfTrue="1" operator="beginsWith" text="Completed">
      <formula>LEFT(E107,LEN("Completed"))="Completed"</formula>
    </cfRule>
    <cfRule type="beginsWith" dxfId="2166" priority="117" stopIfTrue="1" operator="beginsWith" text="Partial">
      <formula>LEFT(E107,LEN("Partial"))="Partial"</formula>
    </cfRule>
    <cfRule type="beginsWith" dxfId="2165" priority="118" stopIfTrue="1" operator="beginsWith" text="Missing">
      <formula>LEFT(E107,LEN("Missing"))="Missing"</formula>
    </cfRule>
    <cfRule type="beginsWith" dxfId="2164" priority="119" stopIfTrue="1" operator="beginsWith" text="Untested">
      <formula>LEFT(E107,LEN("Untested"))="Untested"</formula>
    </cfRule>
    <cfRule type="notContainsBlanks" dxfId="2163" priority="120" stopIfTrue="1">
      <formula>LEN(TRIM(E107))&gt;0</formula>
    </cfRule>
  </conditionalFormatting>
  <conditionalFormatting sqref="A110">
    <cfRule type="beginsWith" dxfId="2162" priority="106" stopIfTrue="1" operator="beginsWith" text="Exceptional">
      <formula>LEFT(A110,LEN("Exceptional"))="Exceptional"</formula>
    </cfRule>
    <cfRule type="beginsWith" dxfId="2161" priority="107" stopIfTrue="1" operator="beginsWith" text="Professional">
      <formula>LEFT(A110,LEN("Professional"))="Professional"</formula>
    </cfRule>
    <cfRule type="beginsWith" dxfId="2160" priority="108" stopIfTrue="1" operator="beginsWith" text="Advanced">
      <formula>LEFT(A110,LEN("Advanced"))="Advanced"</formula>
    </cfRule>
    <cfRule type="beginsWith" dxfId="2159" priority="109" stopIfTrue="1" operator="beginsWith" text="Intermediate">
      <formula>LEFT(A110,LEN("Intermediate"))="Intermediate"</formula>
    </cfRule>
    <cfRule type="beginsWith" dxfId="2158" priority="110" stopIfTrue="1" operator="beginsWith" text="Basic">
      <formula>LEFT(A110,LEN("Basic"))="Basic"</formula>
    </cfRule>
    <cfRule type="beginsWith" dxfId="2157" priority="111" stopIfTrue="1" operator="beginsWith" text="Required">
      <formula>LEFT(A110,LEN("Required"))="Required"</formula>
    </cfRule>
    <cfRule type="notContainsBlanks" dxfId="2156" priority="112" stopIfTrue="1">
      <formula>LEN(TRIM(A110))&gt;0</formula>
    </cfRule>
  </conditionalFormatting>
  <conditionalFormatting sqref="A112">
    <cfRule type="beginsWith" dxfId="2155" priority="99" stopIfTrue="1" operator="beginsWith" text="Exceptional">
      <formula>LEFT(A112,LEN("Exceptional"))="Exceptional"</formula>
    </cfRule>
    <cfRule type="beginsWith" dxfId="2154" priority="100" stopIfTrue="1" operator="beginsWith" text="Professional">
      <formula>LEFT(A112,LEN("Professional"))="Professional"</formula>
    </cfRule>
    <cfRule type="beginsWith" dxfId="2153" priority="101" stopIfTrue="1" operator="beginsWith" text="Advanced">
      <formula>LEFT(A112,LEN("Advanced"))="Advanced"</formula>
    </cfRule>
    <cfRule type="beginsWith" dxfId="2152" priority="102" stopIfTrue="1" operator="beginsWith" text="Intermediate">
      <formula>LEFT(A112,LEN("Intermediate"))="Intermediate"</formula>
    </cfRule>
    <cfRule type="beginsWith" dxfId="2151" priority="103" stopIfTrue="1" operator="beginsWith" text="Basic">
      <formula>LEFT(A112,LEN("Basic"))="Basic"</formula>
    </cfRule>
    <cfRule type="beginsWith" dxfId="2150" priority="104" stopIfTrue="1" operator="beginsWith" text="Required">
      <formula>LEFT(A112,LEN("Required"))="Required"</formula>
    </cfRule>
    <cfRule type="notContainsBlanks" dxfId="2149" priority="105" stopIfTrue="1">
      <formula>LEN(TRIM(A112))&gt;0</formula>
    </cfRule>
  </conditionalFormatting>
  <conditionalFormatting sqref="F91">
    <cfRule type="beginsWith" dxfId="2148" priority="83" stopIfTrue="1" operator="beginsWith" text="Not Applicable">
      <formula>LEFT(F91,LEN("Not Applicable"))="Not Applicable"</formula>
    </cfRule>
    <cfRule type="beginsWith" dxfId="2147" priority="84" stopIfTrue="1" operator="beginsWith" text="Waived">
      <formula>LEFT(F91,LEN("Waived"))="Waived"</formula>
    </cfRule>
    <cfRule type="beginsWith" dxfId="2146" priority="85" stopIfTrue="1" operator="beginsWith" text="Pre-Passed">
      <formula>LEFT(F91,LEN("Pre-Passed"))="Pre-Passed"</formula>
    </cfRule>
    <cfRule type="beginsWith" dxfId="2145" priority="86" stopIfTrue="1" operator="beginsWith" text="Completed">
      <formula>LEFT(F91,LEN("Completed"))="Completed"</formula>
    </cfRule>
    <cfRule type="beginsWith" dxfId="2144" priority="87" stopIfTrue="1" operator="beginsWith" text="Partial">
      <formula>LEFT(F91,LEN("Partial"))="Partial"</formula>
    </cfRule>
    <cfRule type="beginsWith" dxfId="2143" priority="88" stopIfTrue="1" operator="beginsWith" text="Missing">
      <formula>LEFT(F91,LEN("Missing"))="Missing"</formula>
    </cfRule>
    <cfRule type="beginsWith" dxfId="2142" priority="89" stopIfTrue="1" operator="beginsWith" text="Untested">
      <formula>LEFT(F91,LEN("Untested"))="Untested"</formula>
    </cfRule>
    <cfRule type="notContainsBlanks" dxfId="2141" priority="90" stopIfTrue="1">
      <formula>LEN(TRIM(F91))&gt;0</formula>
    </cfRule>
  </conditionalFormatting>
  <conditionalFormatting sqref="F98">
    <cfRule type="beginsWith" dxfId="2140" priority="75" stopIfTrue="1" operator="beginsWith" text="Not Applicable">
      <formula>LEFT(F98,LEN("Not Applicable"))="Not Applicable"</formula>
    </cfRule>
    <cfRule type="beginsWith" dxfId="2139" priority="76" stopIfTrue="1" operator="beginsWith" text="Waived">
      <formula>LEFT(F98,LEN("Waived"))="Waived"</formula>
    </cfRule>
    <cfRule type="beginsWith" dxfId="2138" priority="77" stopIfTrue="1" operator="beginsWith" text="Pre-Passed">
      <formula>LEFT(F98,LEN("Pre-Passed"))="Pre-Passed"</formula>
    </cfRule>
    <cfRule type="beginsWith" dxfId="2137" priority="78" stopIfTrue="1" operator="beginsWith" text="Completed">
      <formula>LEFT(F98,LEN("Completed"))="Completed"</formula>
    </cfRule>
    <cfRule type="beginsWith" dxfId="2136" priority="79" stopIfTrue="1" operator="beginsWith" text="Partial">
      <formula>LEFT(F98,LEN("Partial"))="Partial"</formula>
    </cfRule>
    <cfRule type="beginsWith" dxfId="2135" priority="80" stopIfTrue="1" operator="beginsWith" text="Missing">
      <formula>LEFT(F98,LEN("Missing"))="Missing"</formula>
    </cfRule>
    <cfRule type="beginsWith" dxfId="2134" priority="81" stopIfTrue="1" operator="beginsWith" text="Untested">
      <formula>LEFT(F98,LEN("Untested"))="Untested"</formula>
    </cfRule>
    <cfRule type="notContainsBlanks" dxfId="2133" priority="82" stopIfTrue="1">
      <formula>LEN(TRIM(F98))&gt;0</formula>
    </cfRule>
  </conditionalFormatting>
  <conditionalFormatting sqref="F107">
    <cfRule type="beginsWith" dxfId="2132" priority="67" stopIfTrue="1" operator="beginsWith" text="Not Applicable">
      <formula>LEFT(F107,LEN("Not Applicable"))="Not Applicable"</formula>
    </cfRule>
    <cfRule type="beginsWith" dxfId="2131" priority="68" stopIfTrue="1" operator="beginsWith" text="Waived">
      <formula>LEFT(F107,LEN("Waived"))="Waived"</formula>
    </cfRule>
    <cfRule type="beginsWith" dxfId="2130" priority="69" stopIfTrue="1" operator="beginsWith" text="Pre-Passed">
      <formula>LEFT(F107,LEN("Pre-Passed"))="Pre-Passed"</formula>
    </cfRule>
    <cfRule type="beginsWith" dxfId="2129" priority="70" stopIfTrue="1" operator="beginsWith" text="Completed">
      <formula>LEFT(F107,LEN("Completed"))="Completed"</formula>
    </cfRule>
    <cfRule type="beginsWith" dxfId="2128" priority="71" stopIfTrue="1" operator="beginsWith" text="Partial">
      <formula>LEFT(F107,LEN("Partial"))="Partial"</formula>
    </cfRule>
    <cfRule type="beginsWith" dxfId="2127" priority="72" stopIfTrue="1" operator="beginsWith" text="Missing">
      <formula>LEFT(F107,LEN("Missing"))="Missing"</formula>
    </cfRule>
    <cfRule type="beginsWith" dxfId="2126" priority="73" stopIfTrue="1" operator="beginsWith" text="Untested">
      <formula>LEFT(F107,LEN("Untested"))="Untested"</formula>
    </cfRule>
    <cfRule type="notContainsBlanks" dxfId="2125" priority="74" stopIfTrue="1">
      <formula>LEN(TRIM(F107))&gt;0</formula>
    </cfRule>
  </conditionalFormatting>
  <conditionalFormatting sqref="A101">
    <cfRule type="beginsWith" dxfId="2124" priority="60" stopIfTrue="1" operator="beginsWith" text="Exceptional">
      <formula>LEFT(A101,LEN("Exceptional"))="Exceptional"</formula>
    </cfRule>
    <cfRule type="beginsWith" dxfId="2123" priority="61" stopIfTrue="1" operator="beginsWith" text="Professional">
      <formula>LEFT(A101,LEN("Professional"))="Professional"</formula>
    </cfRule>
    <cfRule type="beginsWith" dxfId="2122" priority="62" stopIfTrue="1" operator="beginsWith" text="Advanced">
      <formula>LEFT(A101,LEN("Advanced"))="Advanced"</formula>
    </cfRule>
    <cfRule type="beginsWith" dxfId="2121" priority="63" stopIfTrue="1" operator="beginsWith" text="Intermediate">
      <formula>LEFT(A101,LEN("Intermediate"))="Intermediate"</formula>
    </cfRule>
    <cfRule type="beginsWith" dxfId="2120" priority="64" stopIfTrue="1" operator="beginsWith" text="Basic">
      <formula>LEFT(A101,LEN("Basic"))="Basic"</formula>
    </cfRule>
    <cfRule type="beginsWith" dxfId="2119" priority="65" stopIfTrue="1" operator="beginsWith" text="Required">
      <formula>LEFT(A101,LEN("Required"))="Required"</formula>
    </cfRule>
    <cfRule type="notContainsBlanks" dxfId="2118" priority="66" stopIfTrue="1">
      <formula>LEN(TRIM(A101))&gt;0</formula>
    </cfRule>
  </conditionalFormatting>
  <conditionalFormatting sqref="E109">
    <cfRule type="beginsWith" dxfId="2117" priority="38" stopIfTrue="1" operator="beginsWith" text="Not Applicable">
      <formula>LEFT(E109,LEN("Not Applicable"))="Not Applicable"</formula>
    </cfRule>
    <cfRule type="beginsWith" dxfId="2116" priority="39" stopIfTrue="1" operator="beginsWith" text="Waived">
      <formula>LEFT(E109,LEN("Waived"))="Waived"</formula>
    </cfRule>
    <cfRule type="beginsWith" dxfId="2115" priority="40" stopIfTrue="1" operator="beginsWith" text="Pre-Passed">
      <formula>LEFT(E109,LEN("Pre-Passed"))="Pre-Passed"</formula>
    </cfRule>
    <cfRule type="beginsWith" dxfId="2114" priority="41" stopIfTrue="1" operator="beginsWith" text="Completed">
      <formula>LEFT(E109,LEN("Completed"))="Completed"</formula>
    </cfRule>
    <cfRule type="beginsWith" dxfId="2113" priority="42" stopIfTrue="1" operator="beginsWith" text="Partial">
      <formula>LEFT(E109,LEN("Partial"))="Partial"</formula>
    </cfRule>
    <cfRule type="beginsWith" dxfId="2112" priority="43" stopIfTrue="1" operator="beginsWith" text="Missing">
      <formula>LEFT(E109,LEN("Missing"))="Missing"</formula>
    </cfRule>
    <cfRule type="beginsWith" dxfId="2111" priority="44" stopIfTrue="1" operator="beginsWith" text="Untested">
      <formula>LEFT(E109,LEN("Untested"))="Untested"</formula>
    </cfRule>
    <cfRule type="notContainsBlanks" dxfId="2110" priority="45" stopIfTrue="1">
      <formula>LEN(TRIM(E109))&gt;0</formula>
    </cfRule>
  </conditionalFormatting>
  <conditionalFormatting sqref="A109">
    <cfRule type="beginsWith" dxfId="2109" priority="31" stopIfTrue="1" operator="beginsWith" text="Exceptional">
      <formula>LEFT(A109,LEN("Exceptional"))="Exceptional"</formula>
    </cfRule>
    <cfRule type="beginsWith" dxfId="2108" priority="32" stopIfTrue="1" operator="beginsWith" text="Professional">
      <formula>LEFT(A109,LEN("Professional"))="Professional"</formula>
    </cfRule>
    <cfRule type="beginsWith" dxfId="2107" priority="33" stopIfTrue="1" operator="beginsWith" text="Advanced">
      <formula>LEFT(A109,LEN("Advanced"))="Advanced"</formula>
    </cfRule>
    <cfRule type="beginsWith" dxfId="2106" priority="34" stopIfTrue="1" operator="beginsWith" text="Intermediate">
      <formula>LEFT(A109,LEN("Intermediate"))="Intermediate"</formula>
    </cfRule>
    <cfRule type="beginsWith" dxfId="2105" priority="35" stopIfTrue="1" operator="beginsWith" text="Basic">
      <formula>LEFT(A109,LEN("Basic"))="Basic"</formula>
    </cfRule>
    <cfRule type="beginsWith" dxfId="2104" priority="36" stopIfTrue="1" operator="beginsWith" text="Required">
      <formula>LEFT(A109,LEN("Required"))="Required"</formula>
    </cfRule>
    <cfRule type="notContainsBlanks" dxfId="2103" priority="37" stopIfTrue="1">
      <formula>LEN(TRIM(A109))&gt;0</formula>
    </cfRule>
  </conditionalFormatting>
  <conditionalFormatting sqref="A93">
    <cfRule type="beginsWith" dxfId="2102" priority="16" stopIfTrue="1" operator="beginsWith" text="Exceptional">
      <formula>LEFT(A93,LEN("Exceptional"))="Exceptional"</formula>
    </cfRule>
    <cfRule type="beginsWith" dxfId="2101" priority="17" stopIfTrue="1" operator="beginsWith" text="Professional">
      <formula>LEFT(A93,LEN("Professional"))="Professional"</formula>
    </cfRule>
    <cfRule type="beginsWith" dxfId="2100" priority="18" stopIfTrue="1" operator="beginsWith" text="Advanced">
      <formula>LEFT(A93,LEN("Advanced"))="Advanced"</formula>
    </cfRule>
    <cfRule type="beginsWith" dxfId="2099" priority="19" stopIfTrue="1" operator="beginsWith" text="Intermediate">
      <formula>LEFT(A93,LEN("Intermediate"))="Intermediate"</formula>
    </cfRule>
    <cfRule type="beginsWith" dxfId="2098" priority="20" stopIfTrue="1" operator="beginsWith" text="Basic">
      <formula>LEFT(A93,LEN("Basic"))="Basic"</formula>
    </cfRule>
    <cfRule type="beginsWith" dxfId="2097" priority="21" stopIfTrue="1" operator="beginsWith" text="Required">
      <formula>LEFT(A93,LEN("Required"))="Required"</formula>
    </cfRule>
    <cfRule type="notContainsBlanks" dxfId="2096" priority="22" stopIfTrue="1">
      <formula>LEN(TRIM(A93))&gt;0</formula>
    </cfRule>
  </conditionalFormatting>
  <conditionalFormatting sqref="E93">
    <cfRule type="beginsWith" dxfId="2095" priority="23" stopIfTrue="1" operator="beginsWith" text="Not Applicable">
      <formula>LEFT(E93,LEN("Not Applicable"))="Not Applicable"</formula>
    </cfRule>
    <cfRule type="beginsWith" dxfId="2094" priority="24" stopIfTrue="1" operator="beginsWith" text="Waived">
      <formula>LEFT(E93,LEN("Waived"))="Waived"</formula>
    </cfRule>
    <cfRule type="beginsWith" dxfId="2093" priority="25" stopIfTrue="1" operator="beginsWith" text="Pre-Passed">
      <formula>LEFT(E93,LEN("Pre-Passed"))="Pre-Passed"</formula>
    </cfRule>
    <cfRule type="beginsWith" dxfId="2092" priority="26" stopIfTrue="1" operator="beginsWith" text="Completed">
      <formula>LEFT(E93,LEN("Completed"))="Completed"</formula>
    </cfRule>
    <cfRule type="beginsWith" dxfId="2091" priority="27" stopIfTrue="1" operator="beginsWith" text="Partial">
      <formula>LEFT(E93,LEN("Partial"))="Partial"</formula>
    </cfRule>
    <cfRule type="beginsWith" dxfId="2090" priority="28" stopIfTrue="1" operator="beginsWith" text="Missing">
      <formula>LEFT(E93,LEN("Missing"))="Missing"</formula>
    </cfRule>
    <cfRule type="beginsWith" dxfId="2089" priority="29" stopIfTrue="1" operator="beginsWith" text="Untested">
      <formula>LEFT(E93,LEN("Untested"))="Untested"</formula>
    </cfRule>
    <cfRule type="notContainsBlanks" dxfId="2088" priority="30" stopIfTrue="1">
      <formula>LEN(TRIM(E93))&gt;0</formula>
    </cfRule>
  </conditionalFormatting>
  <conditionalFormatting sqref="E100">
    <cfRule type="beginsWith" dxfId="2087" priority="8" stopIfTrue="1" operator="beginsWith" text="Not Applicable">
      <formula>LEFT(E100,LEN("Not Applicable"))="Not Applicable"</formula>
    </cfRule>
    <cfRule type="beginsWith" dxfId="2086" priority="9" stopIfTrue="1" operator="beginsWith" text="Waived">
      <formula>LEFT(E100,LEN("Waived"))="Waived"</formula>
    </cfRule>
    <cfRule type="beginsWith" dxfId="2085" priority="10" stopIfTrue="1" operator="beginsWith" text="Pre-Passed">
      <formula>LEFT(E100,LEN("Pre-Passed"))="Pre-Passed"</formula>
    </cfRule>
    <cfRule type="beginsWith" dxfId="2084" priority="11" stopIfTrue="1" operator="beginsWith" text="Completed">
      <formula>LEFT(E100,LEN("Completed"))="Completed"</formula>
    </cfRule>
    <cfRule type="beginsWith" dxfId="2083" priority="12" stopIfTrue="1" operator="beginsWith" text="Partial">
      <formula>LEFT(E100,LEN("Partial"))="Partial"</formula>
    </cfRule>
    <cfRule type="beginsWith" dxfId="2082" priority="13" stopIfTrue="1" operator="beginsWith" text="Missing">
      <formula>LEFT(E100,LEN("Missing"))="Missing"</formula>
    </cfRule>
    <cfRule type="beginsWith" dxfId="2081" priority="14" stopIfTrue="1" operator="beginsWith" text="Untested">
      <formula>LEFT(E100,LEN("Untested"))="Untested"</formula>
    </cfRule>
    <cfRule type="notContainsBlanks" dxfId="2080" priority="15" stopIfTrue="1">
      <formula>LEN(TRIM(E100))&gt;0</formula>
    </cfRule>
  </conditionalFormatting>
  <conditionalFormatting sqref="A100">
    <cfRule type="beginsWith" dxfId="2079" priority="1" stopIfTrue="1" operator="beginsWith" text="Exceptional">
      <formula>LEFT(A100,LEN("Exceptional"))="Exceptional"</formula>
    </cfRule>
    <cfRule type="beginsWith" dxfId="2078" priority="2" stopIfTrue="1" operator="beginsWith" text="Professional">
      <formula>LEFT(A100,LEN("Professional"))="Professional"</formula>
    </cfRule>
    <cfRule type="beginsWith" dxfId="2077" priority="3" stopIfTrue="1" operator="beginsWith" text="Advanced">
      <formula>LEFT(A100,LEN("Advanced"))="Advanced"</formula>
    </cfRule>
    <cfRule type="beginsWith" dxfId="2076" priority="4" stopIfTrue="1" operator="beginsWith" text="Intermediate">
      <formula>LEFT(A100,LEN("Intermediate"))="Intermediate"</formula>
    </cfRule>
    <cfRule type="beginsWith" dxfId="2075" priority="5" stopIfTrue="1" operator="beginsWith" text="Basic">
      <formula>LEFT(A100,LEN("Basic"))="Basic"</formula>
    </cfRule>
    <cfRule type="beginsWith" dxfId="2074" priority="6" stopIfTrue="1" operator="beginsWith" text="Required">
      <formula>LEFT(A100,LEN("Required"))="Required"</formula>
    </cfRule>
    <cfRule type="notContainsBlanks" dxfId="2073" priority="7" stopIfTrue="1">
      <formula>LEN(TRIM(A100))&gt;0</formula>
    </cfRule>
  </conditionalFormatting>
  <dataValidations count="1">
    <dataValidation type="list" showInputMessage="1" showErrorMessage="1" sqref="E92:F97 E73:F84 E52:F65 E67:F71 E18:F22 E24:F34 E13:F16 E36:F50 E86:F90 E99:F106 E108:F112">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43"/>
  <sheetViews>
    <sheetView workbookViewId="0">
      <selection activeCell="D78" sqref="D78"/>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26</v>
      </c>
      <c r="B1" s="4" t="s">
        <v>27</v>
      </c>
      <c r="C1" s="4" t="s">
        <v>736</v>
      </c>
      <c r="D1" s="4"/>
      <c r="E1" s="3" t="str">
        <f>""&amp;COUNTIF(E$7:E$267,"Untested")&amp;" Untested"</f>
        <v>0 Untested</v>
      </c>
      <c r="F1" s="3" t="str">
        <f>""&amp;COUNTIF(F$7:F$267,"Untested")&amp;" Untested"</f>
        <v>0 Untested</v>
      </c>
      <c r="G1" s="4"/>
    </row>
    <row r="2" spans="1:7" ht="16.5" thickBot="1">
      <c r="A2" s="12" t="s">
        <v>30</v>
      </c>
      <c r="B2" s="11" t="s">
        <v>31</v>
      </c>
      <c r="C2" s="264" t="s">
        <v>810</v>
      </c>
      <c r="D2" s="265"/>
      <c r="E2" s="14">
        <f>SUMPRODUCT(($A$7:$A$267="Required")*(E$7:E$267="Missing"))+0.5*SUMPRODUCT(($A$7:$A$267="Required")*(E$7:E$267="Partial"))</f>
        <v>0</v>
      </c>
      <c r="F2" s="14">
        <f>SUMPRODUCT(($A$7:$A$267="Required")*(F$7:F$267="Missing"))+0.5*SUMPRODUCT(($A$7:$A$267="Required")*(F$7:F$267="Partial"))</f>
        <v>0</v>
      </c>
      <c r="G2" s="11" t="str">
        <f>"Requireds "&amp;A2</f>
        <v>Requireds Missing</v>
      </c>
    </row>
    <row r="3" spans="1:7" ht="16.5" thickBot="1">
      <c r="A3" s="12" t="s">
        <v>32</v>
      </c>
      <c r="B3" s="11" t="s">
        <v>33</v>
      </c>
      <c r="C3" s="266"/>
      <c r="D3" s="267"/>
      <c r="E3" s="14">
        <f>SUMPRODUCT(($A$7:$A$267="Basic")*(E$7:E$267="Missing"))+0.5*SUMPRODUCT(($A$7:$A$267="Basic")*(E$7:E$267="Partial"))</f>
        <v>0</v>
      </c>
      <c r="F3" s="14">
        <f>SUMPRODUCT(($A$7:$A$267="Basic")*(F$7:F$267="Missing"))+0.5*SUMPRODUCT(($A$7:$A$267="Basic")*(F$7:F$267="Partial"))</f>
        <v>0</v>
      </c>
      <c r="G3" s="11" t="str">
        <f>"Basics "&amp;A2</f>
        <v>Basics Missing</v>
      </c>
    </row>
    <row r="4" spans="1:7" ht="16.5" thickBot="1">
      <c r="A4" s="12" t="s">
        <v>34</v>
      </c>
      <c r="B4" s="11" t="s">
        <v>35</v>
      </c>
      <c r="C4" s="266"/>
      <c r="D4" s="267"/>
      <c r="E4" s="14">
        <f>SUMPRODUCT(($A$7:$A$267="Advanced")*(E$7:E$267="Completed"))+SUMPRODUCT(($A$7:$A$267="Advanced")*(E$7:E$267="Pre-Passed"))+0.5*SUMPRODUCT(($A$7:$A$267="Advanced")*(E$7:E$267="Partial"))</f>
        <v>4.5</v>
      </c>
      <c r="F4" s="14">
        <f>SUMPRODUCT(($A$7:$A$267="Advanced")*(F$7:F$267="Completed"))+SUMPRODUCT(($A$7:$A$267="Advanced")*(F$7:F$267="Pre-Passed"))+0.5*SUMPRODUCT(($A$7:$A$267="Advanced")*(F$7:F$267="Partial"))</f>
        <v>4.5</v>
      </c>
      <c r="G4" s="11" t="str">
        <f>"Advanceds "&amp;A4</f>
        <v>Advanceds Completed</v>
      </c>
    </row>
    <row r="5" spans="1:7" ht="16.5" thickBot="1">
      <c r="A5" s="12" t="s">
        <v>36</v>
      </c>
      <c r="B5" s="11" t="s">
        <v>231</v>
      </c>
      <c r="C5" s="266"/>
      <c r="D5" s="267"/>
      <c r="E5" s="14">
        <f>SUMPRODUCT(($A$7:$A$267="Professional")*(E$7:E$267="Completed"))+SUMPRODUCT(($A$7:$A$267="Professional")*(E$7:E$267="Pre-Passed"))+0.5*SUMPRODUCT(($A$7:$A$267="Professional")*(E$7:E$267="Partial"))</f>
        <v>0</v>
      </c>
      <c r="F5" s="14">
        <f>SUMPRODUCT(($A$7:$A$267="Professional")*(F$7:F$267="Completed"))+SUMPRODUCT(($A$7:$A$267="Professional")*(F$7:F$267="Pre-Passed"))+0.5*SUMPRODUCT(($A$7:$A$267="Professional")*(F$7:F$267="Partial"))</f>
        <v>0</v>
      </c>
      <c r="G5" s="11" t="str">
        <f>"Professionals "&amp;A4</f>
        <v>Professionals Completed</v>
      </c>
    </row>
    <row r="6" spans="1:7" ht="16.5" thickBot="1">
      <c r="A6" s="10" t="s">
        <v>37</v>
      </c>
      <c r="B6" s="11" t="s">
        <v>38</v>
      </c>
      <c r="C6" s="268"/>
      <c r="D6" s="269"/>
      <c r="E6" s="14">
        <f>SUMPRODUCT(($A$7:$A$267="Exceptional")*(E$7:E$267="Completed"))+SUMPRODUCT(($A$7:$A$267="Exceptional")*(E$7:E$267="Pre-Passed"))+0.5*SUMPRODUCT(($A$7:$A$267="Exceptional")*(E$7:E$267="Partial"))</f>
        <v>0</v>
      </c>
      <c r="F6" s="14">
        <f>SUMPRODUCT(($A$7:$A$267="Exceptional")*(F$7:F$267="Completed"))+SUMPRODUCT(($A$7:$A$267="Exceptional")*(F$7:F$267="Pre-Passed"))+0.5*SUMPRODUCT(($A$7:$A$267="Exceptional")*(F$7:F$267="Partial"))</f>
        <v>0</v>
      </c>
      <c r="G6" s="11" t="str">
        <f>"Exceptionals "&amp;A4</f>
        <v>Exceptionals Completed</v>
      </c>
    </row>
    <row r="7" spans="1:7" ht="16.5" thickBot="1">
      <c r="A7" s="262" t="s">
        <v>729</v>
      </c>
      <c r="B7" s="263"/>
      <c r="C7" s="4" t="s">
        <v>39</v>
      </c>
      <c r="D7" s="4" t="s">
        <v>234</v>
      </c>
      <c r="E7" s="4" t="s">
        <v>40</v>
      </c>
      <c r="F7" s="4" t="s">
        <v>41</v>
      </c>
      <c r="G7" s="4" t="s">
        <v>235</v>
      </c>
    </row>
    <row r="8" spans="1:7" ht="16.5" thickBot="1">
      <c r="A8" s="118" t="s">
        <v>535</v>
      </c>
      <c r="B8" s="11" t="s">
        <v>730</v>
      </c>
      <c r="C8" s="11" t="s">
        <v>731</v>
      </c>
      <c r="D8" s="11"/>
      <c r="E8" s="14">
        <v>0</v>
      </c>
      <c r="F8" s="14">
        <v>0</v>
      </c>
      <c r="G8" s="11"/>
    </row>
    <row r="9" spans="1:7" ht="16.5" thickBot="1">
      <c r="A9" s="119" t="s">
        <v>491</v>
      </c>
      <c r="B9" s="11" t="s">
        <v>495</v>
      </c>
      <c r="C9" s="11" t="s">
        <v>732</v>
      </c>
      <c r="D9" s="11"/>
      <c r="E9" s="14">
        <v>0</v>
      </c>
      <c r="F9" s="14">
        <v>0</v>
      </c>
      <c r="G9" s="11"/>
    </row>
    <row r="10" spans="1:7" ht="16.5" thickBot="1">
      <c r="A10" s="119" t="s">
        <v>492</v>
      </c>
      <c r="B10" s="11" t="s">
        <v>497</v>
      </c>
      <c r="C10" s="11" t="s">
        <v>733</v>
      </c>
      <c r="D10" s="11"/>
      <c r="E10" s="14">
        <v>0</v>
      </c>
      <c r="F10" s="14">
        <v>0</v>
      </c>
      <c r="G10" s="11"/>
    </row>
    <row r="11" spans="1:7" ht="16.5" thickBot="1">
      <c r="A11" s="120" t="s">
        <v>493</v>
      </c>
      <c r="B11" s="11" t="s">
        <v>490</v>
      </c>
      <c r="C11" s="11" t="s">
        <v>734</v>
      </c>
      <c r="D11" s="11"/>
      <c r="E11" s="14">
        <v>0</v>
      </c>
      <c r="F11" s="14">
        <v>0</v>
      </c>
      <c r="G11" s="11"/>
    </row>
    <row r="12" spans="1:7" ht="16.5" thickBot="1">
      <c r="A12" s="262" t="s">
        <v>802</v>
      </c>
      <c r="B12" s="263"/>
      <c r="C12" s="4" t="s">
        <v>39</v>
      </c>
      <c r="D12" s="4" t="s">
        <v>234</v>
      </c>
      <c r="E12" s="4" t="s">
        <v>40</v>
      </c>
      <c r="F12" s="4" t="s">
        <v>41</v>
      </c>
      <c r="G12" s="4" t="s">
        <v>235</v>
      </c>
    </row>
    <row r="13" spans="1:7" ht="16.5" thickBot="1">
      <c r="A13" s="26" t="s">
        <v>42</v>
      </c>
      <c r="B13" s="11" t="s">
        <v>155</v>
      </c>
      <c r="C13" s="11" t="s">
        <v>156</v>
      </c>
      <c r="D13" s="11"/>
      <c r="E13" s="4" t="s">
        <v>34</v>
      </c>
      <c r="F13" s="4" t="s">
        <v>34</v>
      </c>
      <c r="G13" s="11" t="s">
        <v>1088</v>
      </c>
    </row>
    <row r="14" spans="1:7" ht="16.5" thickBot="1">
      <c r="A14" s="16" t="s">
        <v>43</v>
      </c>
      <c r="B14" s="11" t="s">
        <v>157</v>
      </c>
      <c r="C14" s="11" t="s">
        <v>743</v>
      </c>
      <c r="D14" s="11"/>
      <c r="E14" s="4" t="s">
        <v>34</v>
      </c>
      <c r="F14" s="4" t="s">
        <v>34</v>
      </c>
      <c r="G14" s="11"/>
    </row>
    <row r="15" spans="1:7" ht="16.5" thickBot="1">
      <c r="A15" s="27" t="s">
        <v>44</v>
      </c>
      <c r="B15" s="11" t="s">
        <v>744</v>
      </c>
      <c r="C15" s="11" t="s">
        <v>745</v>
      </c>
      <c r="D15" s="11"/>
      <c r="E15" s="4" t="s">
        <v>34</v>
      </c>
      <c r="F15" s="4" t="s">
        <v>34</v>
      </c>
      <c r="G15" s="11"/>
    </row>
    <row r="16" spans="1:7" ht="16.5" thickBot="1">
      <c r="A16" s="28" t="s">
        <v>65</v>
      </c>
      <c r="B16" s="11" t="s">
        <v>158</v>
      </c>
      <c r="C16" s="11" t="s">
        <v>159</v>
      </c>
      <c r="D16" s="11"/>
      <c r="E16" s="4" t="s">
        <v>30</v>
      </c>
      <c r="F16" s="4" t="s">
        <v>30</v>
      </c>
      <c r="G16" s="11"/>
    </row>
    <row r="17" spans="1:7" ht="16.5" thickBot="1">
      <c r="A17" s="29" t="s">
        <v>232</v>
      </c>
      <c r="B17" s="11" t="s">
        <v>746</v>
      </c>
      <c r="C17" s="11" t="s">
        <v>747</v>
      </c>
      <c r="D17" s="11"/>
      <c r="E17" s="4" t="s">
        <v>30</v>
      </c>
      <c r="F17" s="4" t="s">
        <v>30</v>
      </c>
      <c r="G17" s="11"/>
    </row>
    <row r="18" spans="1:7" ht="16.5" thickBot="1">
      <c r="A18" s="29" t="s">
        <v>232</v>
      </c>
      <c r="B18" s="11" t="s">
        <v>160</v>
      </c>
      <c r="C18" s="11" t="s">
        <v>161</v>
      </c>
      <c r="D18" s="11"/>
      <c r="E18" s="4" t="s">
        <v>30</v>
      </c>
      <c r="F18" s="4" t="s">
        <v>30</v>
      </c>
      <c r="G18" s="11"/>
    </row>
    <row r="19" spans="1:7" ht="16.5" thickBot="1">
      <c r="A19" s="29" t="s">
        <v>232</v>
      </c>
      <c r="B19" s="11" t="s">
        <v>162</v>
      </c>
      <c r="C19" s="11" t="s">
        <v>163</v>
      </c>
      <c r="D19" s="11"/>
      <c r="E19" s="4" t="s">
        <v>30</v>
      </c>
      <c r="F19" s="4" t="s">
        <v>30</v>
      </c>
      <c r="G19" s="11"/>
    </row>
    <row r="20" spans="1:7" ht="16.5" thickBot="1">
      <c r="A20" s="262" t="s">
        <v>748</v>
      </c>
      <c r="B20" s="263"/>
      <c r="C20" s="4" t="s">
        <v>824</v>
      </c>
      <c r="D20" s="4" t="s">
        <v>234</v>
      </c>
      <c r="E20" s="4" t="s">
        <v>40</v>
      </c>
      <c r="F20" s="4" t="s">
        <v>41</v>
      </c>
      <c r="G20" s="4" t="s">
        <v>235</v>
      </c>
    </row>
    <row r="21" spans="1:7" ht="16.5" thickBot="1">
      <c r="A21" s="16" t="s">
        <v>43</v>
      </c>
      <c r="B21" s="11" t="s">
        <v>812</v>
      </c>
      <c r="C21" s="11" t="s">
        <v>811</v>
      </c>
      <c r="D21" s="11"/>
      <c r="E21" s="4" t="s">
        <v>34</v>
      </c>
      <c r="F21" s="4" t="s">
        <v>34</v>
      </c>
      <c r="G21" s="11"/>
    </row>
    <row r="22" spans="1:7" ht="26.25" thickBot="1">
      <c r="A22" s="16" t="s">
        <v>43</v>
      </c>
      <c r="B22" s="11" t="s">
        <v>813</v>
      </c>
      <c r="C22" s="11" t="s">
        <v>814</v>
      </c>
      <c r="D22" s="11"/>
      <c r="E22" s="4" t="s">
        <v>34</v>
      </c>
      <c r="F22" s="4" t="s">
        <v>34</v>
      </c>
      <c r="G22" s="11"/>
    </row>
    <row r="23" spans="1:7" ht="16.5" thickBot="1">
      <c r="A23" s="27" t="s">
        <v>44</v>
      </c>
      <c r="B23" s="11" t="s">
        <v>815</v>
      </c>
      <c r="C23" s="11" t="s">
        <v>816</v>
      </c>
      <c r="D23" s="11"/>
      <c r="E23" s="4" t="s">
        <v>32</v>
      </c>
      <c r="F23" s="4" t="s">
        <v>32</v>
      </c>
      <c r="G23" s="11"/>
    </row>
    <row r="24" spans="1:7" ht="16.5" thickBot="1">
      <c r="A24" s="27" t="s">
        <v>44</v>
      </c>
      <c r="B24" s="11" t="s">
        <v>817</v>
      </c>
      <c r="C24" s="11" t="s">
        <v>818</v>
      </c>
      <c r="D24" s="11"/>
      <c r="E24" s="4" t="s">
        <v>30</v>
      </c>
      <c r="F24" s="4" t="s">
        <v>30</v>
      </c>
      <c r="G24" s="11"/>
    </row>
    <row r="25" spans="1:7" ht="26.25" thickBot="1">
      <c r="A25" s="28" t="s">
        <v>65</v>
      </c>
      <c r="B25" s="11" t="s">
        <v>819</v>
      </c>
      <c r="C25" s="11" t="s">
        <v>820</v>
      </c>
      <c r="D25" s="11"/>
      <c r="E25" s="4" t="s">
        <v>30</v>
      </c>
      <c r="F25" s="4" t="s">
        <v>30</v>
      </c>
      <c r="G25" s="11"/>
    </row>
    <row r="26" spans="1:7" ht="16.5" thickBot="1">
      <c r="A26" s="29" t="s">
        <v>232</v>
      </c>
      <c r="B26" s="11" t="s">
        <v>750</v>
      </c>
      <c r="C26" s="11" t="s">
        <v>751</v>
      </c>
      <c r="D26" s="11"/>
      <c r="E26" s="4" t="s">
        <v>30</v>
      </c>
      <c r="F26" s="4" t="s">
        <v>30</v>
      </c>
      <c r="G26" s="11"/>
    </row>
    <row r="27" spans="1:7" ht="16.5" thickBot="1">
      <c r="A27" s="262" t="s">
        <v>752</v>
      </c>
      <c r="B27" s="263"/>
      <c r="C27" s="4" t="s">
        <v>823</v>
      </c>
      <c r="D27" s="4" t="s">
        <v>234</v>
      </c>
      <c r="E27" s="4" t="s">
        <v>40</v>
      </c>
      <c r="F27" s="4" t="s">
        <v>41</v>
      </c>
      <c r="G27" s="4" t="s">
        <v>235</v>
      </c>
    </row>
    <row r="28" spans="1:7" ht="16.5" thickBot="1">
      <c r="A28" s="26" t="s">
        <v>42</v>
      </c>
      <c r="B28" s="11" t="s">
        <v>821</v>
      </c>
      <c r="C28" s="11" t="s">
        <v>822</v>
      </c>
      <c r="D28" s="11"/>
      <c r="E28" s="4" t="s">
        <v>34</v>
      </c>
      <c r="F28" s="4" t="s">
        <v>34</v>
      </c>
      <c r="G28" s="11"/>
    </row>
    <row r="29" spans="1:7" ht="16.5" thickBot="1">
      <c r="A29" s="16" t="s">
        <v>43</v>
      </c>
      <c r="B29" s="11" t="s">
        <v>825</v>
      </c>
      <c r="C29" s="11" t="s">
        <v>826</v>
      </c>
      <c r="D29" s="11"/>
      <c r="E29" s="4" t="s">
        <v>34</v>
      </c>
      <c r="F29" s="4" t="s">
        <v>34</v>
      </c>
      <c r="G29" s="11"/>
    </row>
    <row r="30" spans="1:7" ht="26.25" thickBot="1">
      <c r="A30" s="27" t="s">
        <v>44</v>
      </c>
      <c r="B30" s="11" t="s">
        <v>827</v>
      </c>
      <c r="C30" s="11" t="s">
        <v>828</v>
      </c>
      <c r="D30" s="11"/>
      <c r="E30" s="4" t="s">
        <v>34</v>
      </c>
      <c r="F30" s="4" t="s">
        <v>34</v>
      </c>
      <c r="G30" s="11"/>
    </row>
    <row r="31" spans="1:7" ht="26.25" thickBot="1">
      <c r="A31" s="28" t="s">
        <v>65</v>
      </c>
      <c r="B31" s="11" t="s">
        <v>829</v>
      </c>
      <c r="C31" s="11" t="s">
        <v>830</v>
      </c>
      <c r="D31" s="11"/>
      <c r="E31" s="4" t="s">
        <v>30</v>
      </c>
      <c r="F31" s="4" t="s">
        <v>30</v>
      </c>
      <c r="G31" s="11"/>
    </row>
    <row r="32" spans="1:7" ht="16.5" thickBot="1">
      <c r="A32" s="29" t="s">
        <v>232</v>
      </c>
      <c r="B32" s="11" t="s">
        <v>831</v>
      </c>
      <c r="C32" s="11" t="s">
        <v>753</v>
      </c>
      <c r="D32" s="11"/>
      <c r="E32" s="4" t="s">
        <v>30</v>
      </c>
      <c r="F32" s="4" t="s">
        <v>30</v>
      </c>
      <c r="G32" s="11"/>
    </row>
    <row r="33" spans="1:7" ht="16.5" thickBot="1">
      <c r="A33" s="262" t="s">
        <v>754</v>
      </c>
      <c r="B33" s="263"/>
      <c r="C33" s="4" t="s">
        <v>39</v>
      </c>
      <c r="D33" s="4" t="s">
        <v>234</v>
      </c>
      <c r="E33" s="4" t="s">
        <v>40</v>
      </c>
      <c r="F33" s="4" t="s">
        <v>41</v>
      </c>
      <c r="G33" s="4" t="s">
        <v>235</v>
      </c>
    </row>
    <row r="34" spans="1:7" ht="16.5" thickBot="1">
      <c r="A34" s="16" t="s">
        <v>43</v>
      </c>
      <c r="B34" s="11" t="s">
        <v>755</v>
      </c>
      <c r="C34" s="11" t="s">
        <v>833</v>
      </c>
      <c r="D34" s="11"/>
      <c r="E34" s="4" t="s">
        <v>34</v>
      </c>
      <c r="F34" s="4" t="s">
        <v>34</v>
      </c>
      <c r="G34" s="11"/>
    </row>
    <row r="35" spans="1:7" ht="26.25" thickBot="1">
      <c r="A35" s="16" t="s">
        <v>43</v>
      </c>
      <c r="B35" s="11" t="s">
        <v>756</v>
      </c>
      <c r="C35" s="11" t="s">
        <v>757</v>
      </c>
      <c r="D35" s="11"/>
      <c r="E35" s="4" t="s">
        <v>34</v>
      </c>
      <c r="F35" s="4" t="s">
        <v>34</v>
      </c>
      <c r="G35" s="11"/>
    </row>
    <row r="36" spans="1:7" ht="16.5" thickBot="1">
      <c r="A36" s="27" t="s">
        <v>44</v>
      </c>
      <c r="B36" s="11" t="s">
        <v>758</v>
      </c>
      <c r="C36" s="11" t="s">
        <v>759</v>
      </c>
      <c r="D36" s="11"/>
      <c r="E36" s="4" t="s">
        <v>34</v>
      </c>
      <c r="F36" s="4" t="s">
        <v>34</v>
      </c>
      <c r="G36" s="11"/>
    </row>
    <row r="37" spans="1:7" ht="26.25" thickBot="1">
      <c r="A37" s="28" t="s">
        <v>65</v>
      </c>
      <c r="B37" s="11" t="s">
        <v>760</v>
      </c>
      <c r="C37" s="11" t="s">
        <v>761</v>
      </c>
      <c r="D37" s="11"/>
      <c r="E37" s="4" t="s">
        <v>30</v>
      </c>
      <c r="F37" s="4" t="s">
        <v>30</v>
      </c>
      <c r="G37" s="11"/>
    </row>
    <row r="38" spans="1:7" ht="16.5" thickBot="1">
      <c r="A38" s="262" t="s">
        <v>762</v>
      </c>
      <c r="B38" s="263"/>
      <c r="C38" s="4" t="s">
        <v>39</v>
      </c>
      <c r="D38" s="4" t="s">
        <v>234</v>
      </c>
      <c r="E38" s="4" t="s">
        <v>40</v>
      </c>
      <c r="F38" s="4" t="s">
        <v>41</v>
      </c>
      <c r="G38" s="4" t="s">
        <v>235</v>
      </c>
    </row>
    <row r="39" spans="1:7" ht="26.25" thickBot="1">
      <c r="A39" s="16" t="s">
        <v>43</v>
      </c>
      <c r="B39" s="11" t="s">
        <v>763</v>
      </c>
      <c r="C39" s="11" t="s">
        <v>806</v>
      </c>
      <c r="D39" s="11"/>
      <c r="E39" s="4" t="s">
        <v>34</v>
      </c>
      <c r="F39" s="4" t="s">
        <v>34</v>
      </c>
      <c r="G39" s="11"/>
    </row>
    <row r="40" spans="1:7" ht="39" thickBot="1">
      <c r="A40" s="16" t="s">
        <v>43</v>
      </c>
      <c r="B40" s="11" t="s">
        <v>804</v>
      </c>
      <c r="C40" s="11" t="s">
        <v>805</v>
      </c>
      <c r="D40" s="11"/>
      <c r="E40" s="4" t="s">
        <v>34</v>
      </c>
      <c r="F40" s="4" t="s">
        <v>34</v>
      </c>
      <c r="G40" s="11"/>
    </row>
    <row r="41" spans="1:7" ht="16.5" thickBot="1">
      <c r="A41" s="16" t="s">
        <v>43</v>
      </c>
      <c r="B41" s="11" t="s">
        <v>803</v>
      </c>
      <c r="C41" s="11" t="s">
        <v>764</v>
      </c>
      <c r="D41" s="11"/>
      <c r="E41" s="4" t="s">
        <v>34</v>
      </c>
      <c r="F41" s="4" t="s">
        <v>34</v>
      </c>
      <c r="G41" s="11"/>
    </row>
    <row r="42" spans="1:7" ht="16.5" thickBot="1">
      <c r="A42" s="16" t="s">
        <v>43</v>
      </c>
      <c r="B42" s="11" t="s">
        <v>766</v>
      </c>
      <c r="C42" s="11" t="s">
        <v>832</v>
      </c>
      <c r="D42" s="11"/>
      <c r="E42" s="4" t="s">
        <v>34</v>
      </c>
      <c r="F42" s="4" t="s">
        <v>34</v>
      </c>
      <c r="G42" s="11"/>
    </row>
    <row r="43" spans="1:7" ht="26.25" thickBot="1">
      <c r="A43" s="27" t="s">
        <v>44</v>
      </c>
      <c r="B43" s="11" t="s">
        <v>807</v>
      </c>
      <c r="C43" s="11" t="s">
        <v>808</v>
      </c>
      <c r="D43" s="11"/>
      <c r="E43" s="4" t="s">
        <v>30</v>
      </c>
      <c r="F43" s="4" t="s">
        <v>30</v>
      </c>
      <c r="G43" s="11"/>
    </row>
    <row r="44" spans="1:7" ht="16.5" thickBot="1">
      <c r="A44" s="27" t="s">
        <v>44</v>
      </c>
      <c r="B44" s="11" t="s">
        <v>767</v>
      </c>
      <c r="C44" s="11" t="s">
        <v>765</v>
      </c>
      <c r="D44" s="11"/>
      <c r="E44" s="4" t="s">
        <v>30</v>
      </c>
      <c r="F44" s="4" t="s">
        <v>30</v>
      </c>
      <c r="G44" s="11"/>
    </row>
    <row r="45" spans="1:7" ht="16.5" thickBot="1">
      <c r="A45" s="27" t="s">
        <v>44</v>
      </c>
      <c r="B45" s="11" t="s">
        <v>768</v>
      </c>
      <c r="C45" s="11" t="s">
        <v>769</v>
      </c>
      <c r="D45" s="11"/>
      <c r="E45" s="4" t="s">
        <v>30</v>
      </c>
      <c r="F45" s="4" t="s">
        <v>30</v>
      </c>
      <c r="G45" s="11"/>
    </row>
    <row r="46" spans="1:7" ht="16.5" thickBot="1">
      <c r="A46" s="28" t="s">
        <v>65</v>
      </c>
      <c r="B46" s="11" t="s">
        <v>770</v>
      </c>
      <c r="C46" s="11" t="s">
        <v>771</v>
      </c>
      <c r="D46" s="11"/>
      <c r="E46" s="4" t="s">
        <v>30</v>
      </c>
      <c r="F46" s="4" t="s">
        <v>30</v>
      </c>
      <c r="G46" s="11"/>
    </row>
    <row r="47" spans="1:7" ht="16.5" thickBot="1">
      <c r="A47" s="28" t="s">
        <v>65</v>
      </c>
      <c r="B47" s="11" t="s">
        <v>772</v>
      </c>
      <c r="C47" s="11" t="s">
        <v>773</v>
      </c>
      <c r="D47" s="11"/>
      <c r="E47" s="4" t="s">
        <v>30</v>
      </c>
      <c r="F47" s="4" t="s">
        <v>30</v>
      </c>
      <c r="G47" s="11"/>
    </row>
    <row r="48" spans="1:7" ht="16.5" thickBot="1">
      <c r="A48" s="29" t="s">
        <v>232</v>
      </c>
      <c r="B48" s="11" t="s">
        <v>774</v>
      </c>
      <c r="C48" s="11" t="s">
        <v>775</v>
      </c>
      <c r="D48" s="11"/>
      <c r="E48" s="4" t="s">
        <v>30</v>
      </c>
      <c r="F48" s="4" t="s">
        <v>30</v>
      </c>
      <c r="G48" s="11"/>
    </row>
    <row r="49" spans="1:7" ht="16.5" thickBot="1">
      <c r="A49" s="29" t="s">
        <v>232</v>
      </c>
      <c r="B49" s="11" t="s">
        <v>776</v>
      </c>
      <c r="C49" s="11" t="s">
        <v>777</v>
      </c>
      <c r="D49" s="11"/>
      <c r="E49" s="4" t="s">
        <v>30</v>
      </c>
      <c r="F49" s="4" t="s">
        <v>30</v>
      </c>
      <c r="G49" s="11"/>
    </row>
    <row r="50" spans="1:7" ht="16.5" thickBot="1">
      <c r="A50" s="262" t="s">
        <v>778</v>
      </c>
      <c r="B50" s="263"/>
      <c r="C50" s="4" t="s">
        <v>840</v>
      </c>
      <c r="D50" s="4" t="s">
        <v>234</v>
      </c>
      <c r="E50" s="4" t="s">
        <v>40</v>
      </c>
      <c r="F50" s="4" t="s">
        <v>41</v>
      </c>
      <c r="G50" s="4" t="s">
        <v>235</v>
      </c>
    </row>
    <row r="51" spans="1:7" ht="16.5" thickBot="1">
      <c r="A51" s="16" t="s">
        <v>43</v>
      </c>
      <c r="B51" s="11" t="s">
        <v>779</v>
      </c>
      <c r="C51" s="11" t="s">
        <v>834</v>
      </c>
      <c r="D51" s="11"/>
      <c r="E51" s="4" t="s">
        <v>34</v>
      </c>
      <c r="F51" s="4" t="s">
        <v>34</v>
      </c>
      <c r="G51" s="11"/>
    </row>
    <row r="52" spans="1:7" ht="16.5" thickBot="1">
      <c r="A52" s="16" t="s">
        <v>43</v>
      </c>
      <c r="B52" s="11" t="s">
        <v>780</v>
      </c>
      <c r="C52" s="11" t="s">
        <v>835</v>
      </c>
      <c r="D52" s="11"/>
      <c r="E52" s="4" t="s">
        <v>34</v>
      </c>
      <c r="F52" s="4" t="s">
        <v>34</v>
      </c>
      <c r="G52" s="11"/>
    </row>
    <row r="53" spans="1:7" ht="39" thickBot="1">
      <c r="A53" s="16" t="s">
        <v>43</v>
      </c>
      <c r="B53" s="11" t="s">
        <v>781</v>
      </c>
      <c r="C53" s="11" t="s">
        <v>782</v>
      </c>
      <c r="D53" s="11" t="s">
        <v>1102</v>
      </c>
      <c r="E53" s="4" t="s">
        <v>34</v>
      </c>
      <c r="F53" s="4" t="s">
        <v>34</v>
      </c>
      <c r="G53" s="11"/>
    </row>
    <row r="54" spans="1:7" ht="16.5" thickBot="1">
      <c r="A54" s="27" t="s">
        <v>44</v>
      </c>
      <c r="B54" s="11" t="s">
        <v>783</v>
      </c>
      <c r="C54" s="11" t="s">
        <v>836</v>
      </c>
      <c r="D54" s="11"/>
      <c r="E54" s="4" t="s">
        <v>30</v>
      </c>
      <c r="F54" s="4" t="s">
        <v>30</v>
      </c>
      <c r="G54" s="11"/>
    </row>
    <row r="55" spans="1:7" ht="16.5" thickBot="1">
      <c r="A55" s="27" t="s">
        <v>44</v>
      </c>
      <c r="B55" s="11" t="s">
        <v>784</v>
      </c>
      <c r="C55" s="11" t="s">
        <v>837</v>
      </c>
      <c r="D55" s="11"/>
      <c r="E55" s="4" t="s">
        <v>30</v>
      </c>
      <c r="F55" s="4" t="s">
        <v>30</v>
      </c>
      <c r="G55" s="11"/>
    </row>
    <row r="56" spans="1:7" ht="26.25" thickBot="1">
      <c r="A56" s="28" t="s">
        <v>65</v>
      </c>
      <c r="B56" s="11" t="s">
        <v>785</v>
      </c>
      <c r="C56" s="11" t="s">
        <v>838</v>
      </c>
      <c r="D56" s="11"/>
      <c r="E56" s="4" t="s">
        <v>30</v>
      </c>
      <c r="F56" s="4" t="s">
        <v>30</v>
      </c>
      <c r="G56" s="11"/>
    </row>
    <row r="57" spans="1:7" ht="16.5" thickBot="1">
      <c r="A57" s="28" t="s">
        <v>65</v>
      </c>
      <c r="B57" s="11" t="s">
        <v>786</v>
      </c>
      <c r="C57" s="11" t="s">
        <v>839</v>
      </c>
      <c r="D57" s="11"/>
      <c r="E57" s="4" t="s">
        <v>30</v>
      </c>
      <c r="F57" s="4" t="s">
        <v>30</v>
      </c>
      <c r="G57" s="11"/>
    </row>
    <row r="58" spans="1:7" ht="16.5" thickBot="1">
      <c r="A58" s="29" t="s">
        <v>232</v>
      </c>
      <c r="B58" s="11" t="s">
        <v>787</v>
      </c>
      <c r="C58" s="11" t="s">
        <v>788</v>
      </c>
      <c r="D58" s="11"/>
      <c r="E58" s="4" t="s">
        <v>30</v>
      </c>
      <c r="F58" s="4" t="s">
        <v>30</v>
      </c>
      <c r="G58" s="11"/>
    </row>
    <row r="59" spans="1:7" ht="16.5" thickBot="1">
      <c r="A59" s="262" t="s">
        <v>789</v>
      </c>
      <c r="B59" s="263"/>
      <c r="C59" s="4" t="s">
        <v>39</v>
      </c>
      <c r="D59" s="4" t="s">
        <v>234</v>
      </c>
      <c r="E59" s="4" t="s">
        <v>40</v>
      </c>
      <c r="F59" s="4" t="s">
        <v>41</v>
      </c>
      <c r="G59" s="4" t="s">
        <v>235</v>
      </c>
    </row>
    <row r="60" spans="1:7" ht="16.5" thickBot="1">
      <c r="A60" s="16" t="s">
        <v>43</v>
      </c>
      <c r="B60" s="11" t="s">
        <v>790</v>
      </c>
      <c r="C60" s="11" t="s">
        <v>841</v>
      </c>
      <c r="D60" s="11"/>
      <c r="E60" s="4" t="s">
        <v>34</v>
      </c>
      <c r="F60" s="4" t="s">
        <v>34</v>
      </c>
      <c r="G60" s="11"/>
    </row>
    <row r="61" spans="1:7" ht="26.25" thickBot="1">
      <c r="A61" s="27" t="s">
        <v>44</v>
      </c>
      <c r="B61" s="11" t="s">
        <v>791</v>
      </c>
      <c r="C61" s="11" t="s">
        <v>792</v>
      </c>
      <c r="D61" s="11"/>
      <c r="E61" s="4" t="s">
        <v>34</v>
      </c>
      <c r="F61" s="4" t="s">
        <v>34</v>
      </c>
      <c r="G61" s="11" t="s">
        <v>1089</v>
      </c>
    </row>
    <row r="62" spans="1:7" ht="16.5" thickBot="1">
      <c r="A62" s="27" t="s">
        <v>44</v>
      </c>
      <c r="B62" s="11" t="s">
        <v>793</v>
      </c>
      <c r="C62" s="11" t="s">
        <v>794</v>
      </c>
      <c r="D62" s="11"/>
      <c r="E62" s="4" t="s">
        <v>30</v>
      </c>
      <c r="F62" s="4" t="s">
        <v>30</v>
      </c>
      <c r="G62" s="11"/>
    </row>
    <row r="63" spans="1:7" ht="16.5" thickBot="1">
      <c r="A63" s="28" t="s">
        <v>65</v>
      </c>
      <c r="B63" s="11" t="s">
        <v>795</v>
      </c>
      <c r="C63" s="11" t="s">
        <v>842</v>
      </c>
      <c r="D63" s="11"/>
      <c r="E63" s="4" t="s">
        <v>30</v>
      </c>
      <c r="F63" s="4" t="s">
        <v>30</v>
      </c>
      <c r="G63" s="11"/>
    </row>
    <row r="64" spans="1:7" ht="16.5" thickBot="1">
      <c r="A64" s="28" t="s">
        <v>65</v>
      </c>
      <c r="B64" s="11" t="s">
        <v>796</v>
      </c>
      <c r="C64" s="11" t="s">
        <v>797</v>
      </c>
      <c r="D64" s="11"/>
      <c r="E64" s="4" t="s">
        <v>30</v>
      </c>
      <c r="F64" s="4" t="s">
        <v>30</v>
      </c>
      <c r="G64" s="11"/>
    </row>
    <row r="65" spans="1:7" ht="16.5" thickBot="1">
      <c r="A65" s="29" t="s">
        <v>232</v>
      </c>
      <c r="B65" s="11" t="s">
        <v>798</v>
      </c>
      <c r="C65" s="11" t="s">
        <v>799</v>
      </c>
      <c r="D65" s="11"/>
      <c r="E65" s="4" t="s">
        <v>30</v>
      </c>
      <c r="F65" s="4" t="s">
        <v>30</v>
      </c>
      <c r="G65" s="11"/>
    </row>
    <row r="66" spans="1:7" ht="16.5" thickBot="1">
      <c r="A66" s="29" t="s">
        <v>232</v>
      </c>
      <c r="B66" s="11" t="s">
        <v>800</v>
      </c>
      <c r="C66" s="11" t="s">
        <v>801</v>
      </c>
      <c r="D66" s="11"/>
      <c r="E66" s="4" t="s">
        <v>30</v>
      </c>
      <c r="F66" s="4" t="s">
        <v>30</v>
      </c>
      <c r="G66" s="11"/>
    </row>
    <row r="67" spans="1:7" ht="16.5" thickBot="1">
      <c r="A67" s="262" t="s">
        <v>55</v>
      </c>
      <c r="B67" s="263"/>
      <c r="C67" s="4" t="s">
        <v>39</v>
      </c>
      <c r="D67" s="4" t="s">
        <v>234</v>
      </c>
      <c r="E67" s="4" t="s">
        <v>40</v>
      </c>
      <c r="F67" s="4" t="s">
        <v>41</v>
      </c>
      <c r="G67" s="4" t="s">
        <v>235</v>
      </c>
    </row>
    <row r="68" spans="1:7" ht="16.5" thickBot="1">
      <c r="A68" s="26" t="s">
        <v>42</v>
      </c>
      <c r="B68" s="11" t="s">
        <v>167</v>
      </c>
      <c r="C68" s="11" t="s">
        <v>168</v>
      </c>
      <c r="D68" s="11"/>
      <c r="E68" s="4" t="s">
        <v>34</v>
      </c>
      <c r="F68" s="4" t="s">
        <v>34</v>
      </c>
      <c r="G68" s="11"/>
    </row>
    <row r="69" spans="1:7" ht="39" thickBot="1">
      <c r="A69" s="16" t="s">
        <v>43</v>
      </c>
      <c r="B69" s="11" t="s">
        <v>169</v>
      </c>
      <c r="C69" s="11" t="s">
        <v>170</v>
      </c>
      <c r="D69" s="11"/>
      <c r="E69" s="4" t="s">
        <v>34</v>
      </c>
      <c r="F69" s="4" t="s">
        <v>34</v>
      </c>
      <c r="G69" s="11"/>
    </row>
    <row r="70" spans="1:7" ht="16.5" thickBot="1">
      <c r="A70" s="16" t="s">
        <v>43</v>
      </c>
      <c r="B70" s="11" t="s">
        <v>173</v>
      </c>
      <c r="C70" s="11" t="s">
        <v>174</v>
      </c>
      <c r="D70" s="11"/>
      <c r="E70" s="4" t="s">
        <v>34</v>
      </c>
      <c r="F70" s="4" t="s">
        <v>34</v>
      </c>
      <c r="G70" s="11"/>
    </row>
    <row r="71" spans="1:7" ht="26.25" thickBot="1">
      <c r="A71" s="16" t="s">
        <v>43</v>
      </c>
      <c r="B71" s="11" t="s">
        <v>171</v>
      </c>
      <c r="C71" s="11" t="s">
        <v>172</v>
      </c>
      <c r="D71" s="11"/>
      <c r="E71" s="4" t="s">
        <v>34</v>
      </c>
      <c r="F71" s="4" t="s">
        <v>34</v>
      </c>
      <c r="G71" s="11"/>
    </row>
    <row r="72" spans="1:7" ht="16.5" thickBot="1">
      <c r="A72" s="27" t="s">
        <v>44</v>
      </c>
      <c r="B72" s="11" t="s">
        <v>177</v>
      </c>
      <c r="C72" s="11" t="s">
        <v>178</v>
      </c>
      <c r="D72" s="11"/>
      <c r="E72" s="4" t="s">
        <v>30</v>
      </c>
      <c r="F72" s="4" t="s">
        <v>30</v>
      </c>
      <c r="G72" s="11"/>
    </row>
    <row r="73" spans="1:7" ht="16.5" thickBot="1">
      <c r="A73" s="27" t="s">
        <v>44</v>
      </c>
      <c r="B73" s="11" t="s">
        <v>175</v>
      </c>
      <c r="C73" s="11" t="s">
        <v>176</v>
      </c>
      <c r="D73" s="11"/>
      <c r="E73" s="4" t="s">
        <v>30</v>
      </c>
      <c r="F73" s="4" t="s">
        <v>30</v>
      </c>
      <c r="G73" s="11"/>
    </row>
    <row r="74" spans="1:7" s="7" customFormat="1" ht="16.5" thickBot="1">
      <c r="A74" s="28" t="s">
        <v>65</v>
      </c>
      <c r="B74" s="11" t="s">
        <v>181</v>
      </c>
      <c r="C74" s="11" t="s">
        <v>182</v>
      </c>
      <c r="D74" s="11"/>
      <c r="E74" s="4" t="s">
        <v>30</v>
      </c>
      <c r="F74" s="4" t="s">
        <v>30</v>
      </c>
      <c r="G74" s="11"/>
    </row>
    <row r="75" spans="1:7" s="7" customFormat="1" ht="16.5" thickBot="1">
      <c r="A75" s="28" t="s">
        <v>65</v>
      </c>
      <c r="B75" s="11" t="s">
        <v>179</v>
      </c>
      <c r="C75" s="11" t="s">
        <v>180</v>
      </c>
      <c r="D75" s="11"/>
      <c r="E75" s="4" t="s">
        <v>30</v>
      </c>
      <c r="F75" s="4" t="s">
        <v>30</v>
      </c>
      <c r="G75" s="11"/>
    </row>
    <row r="76" spans="1:7" s="7" customFormat="1" ht="16.5" thickBot="1">
      <c r="A76" s="262" t="s">
        <v>183</v>
      </c>
      <c r="B76" s="263"/>
      <c r="C76" s="20" t="s">
        <v>220</v>
      </c>
      <c r="D76" s="4" t="s">
        <v>234</v>
      </c>
      <c r="E76" s="4" t="s">
        <v>40</v>
      </c>
      <c r="F76" s="4" t="s">
        <v>41</v>
      </c>
      <c r="G76" s="4" t="s">
        <v>235</v>
      </c>
    </row>
    <row r="77" spans="1:7" s="7" customFormat="1" ht="16.5" thickBot="1">
      <c r="A77" s="26" t="s">
        <v>42</v>
      </c>
      <c r="B77" s="11" t="s">
        <v>184</v>
      </c>
      <c r="C77" s="11" t="s">
        <v>185</v>
      </c>
      <c r="D77" s="11"/>
      <c r="E77" s="4" t="s">
        <v>34</v>
      </c>
      <c r="F77" s="4" t="s">
        <v>34</v>
      </c>
      <c r="G77" s="11"/>
    </row>
    <row r="78" spans="1:7" s="7" customFormat="1" ht="64.5" thickBot="1">
      <c r="A78" s="16" t="s">
        <v>43</v>
      </c>
      <c r="B78" s="11" t="s">
        <v>186</v>
      </c>
      <c r="C78" s="11" t="s">
        <v>187</v>
      </c>
      <c r="D78" s="11"/>
      <c r="E78" s="4" t="s">
        <v>34</v>
      </c>
      <c r="F78" s="4" t="s">
        <v>34</v>
      </c>
      <c r="G78" s="11"/>
    </row>
    <row r="79" spans="1:7" s="7" customFormat="1" ht="16.5" thickBot="1">
      <c r="A79" s="16" t="s">
        <v>43</v>
      </c>
      <c r="B79" s="11" t="s">
        <v>190</v>
      </c>
      <c r="C79" s="11" t="s">
        <v>191</v>
      </c>
      <c r="D79" s="11"/>
      <c r="E79" s="4" t="s">
        <v>34</v>
      </c>
      <c r="F79" s="4" t="s">
        <v>34</v>
      </c>
      <c r="G79" s="11"/>
    </row>
    <row r="80" spans="1:7" s="7" customFormat="1" ht="26.25" thickBot="1">
      <c r="A80" s="16" t="s">
        <v>43</v>
      </c>
      <c r="B80" s="11" t="s">
        <v>188</v>
      </c>
      <c r="C80" s="11" t="s">
        <v>189</v>
      </c>
      <c r="D80" s="11"/>
      <c r="E80" s="4" t="s">
        <v>34</v>
      </c>
      <c r="F80" s="4" t="s">
        <v>34</v>
      </c>
      <c r="G80" s="11"/>
    </row>
    <row r="81" spans="1:7" s="7" customFormat="1" ht="16.5" thickBot="1">
      <c r="A81" s="27" t="s">
        <v>44</v>
      </c>
      <c r="B81" s="11" t="s">
        <v>195</v>
      </c>
      <c r="C81" s="11" t="s">
        <v>196</v>
      </c>
      <c r="D81" s="11"/>
      <c r="E81" s="4" t="s">
        <v>30</v>
      </c>
      <c r="F81" s="4" t="s">
        <v>30</v>
      </c>
      <c r="G81" s="11"/>
    </row>
    <row r="82" spans="1:7" s="7" customFormat="1" ht="39" thickBot="1">
      <c r="A82" s="27" t="s">
        <v>44</v>
      </c>
      <c r="B82" s="11" t="s">
        <v>192</v>
      </c>
      <c r="C82" s="11" t="s">
        <v>383</v>
      </c>
      <c r="D82" s="11"/>
      <c r="E82" s="4" t="s">
        <v>30</v>
      </c>
      <c r="F82" s="4" t="s">
        <v>30</v>
      </c>
      <c r="G82" s="11"/>
    </row>
    <row r="83" spans="1:7" s="7" customFormat="1" ht="16.5" thickBot="1">
      <c r="A83" s="27" t="s">
        <v>44</v>
      </c>
      <c r="B83" s="11" t="s">
        <v>193</v>
      </c>
      <c r="C83" s="11" t="s">
        <v>194</v>
      </c>
      <c r="D83" s="11"/>
      <c r="E83" s="4" t="s">
        <v>30</v>
      </c>
      <c r="F83" s="4" t="s">
        <v>30</v>
      </c>
      <c r="G83" s="11"/>
    </row>
    <row r="84" spans="1:7" s="7" customFormat="1" ht="26.25" thickBot="1">
      <c r="A84" s="28" t="s">
        <v>65</v>
      </c>
      <c r="B84" s="11" t="s">
        <v>199</v>
      </c>
      <c r="C84" s="11" t="s">
        <v>200</v>
      </c>
      <c r="D84" s="11"/>
      <c r="E84" s="4" t="s">
        <v>30</v>
      </c>
      <c r="F84" s="4" t="s">
        <v>30</v>
      </c>
      <c r="G84" s="11"/>
    </row>
    <row r="85" spans="1:7" s="7" customFormat="1" ht="16.5" thickBot="1">
      <c r="A85" s="28" t="s">
        <v>65</v>
      </c>
      <c r="B85" s="11" t="s">
        <v>197</v>
      </c>
      <c r="C85" s="11" t="s">
        <v>198</v>
      </c>
      <c r="D85" s="11"/>
      <c r="E85" s="4" t="s">
        <v>30</v>
      </c>
      <c r="F85" s="4" t="s">
        <v>30</v>
      </c>
      <c r="G85" s="11"/>
    </row>
    <row r="86" spans="1:7" s="7" customFormat="1"/>
    <row r="87" spans="1:7" s="7" customFormat="1"/>
    <row r="88" spans="1:7" s="7" customFormat="1"/>
    <row r="89" spans="1:7" s="7" customFormat="1"/>
    <row r="90" spans="1:7" s="7" customFormat="1"/>
    <row r="91" spans="1:7" s="7" customFormat="1"/>
    <row r="92" spans="1:7" s="7" customFormat="1"/>
    <row r="93" spans="1:7" s="7" customFormat="1"/>
    <row r="94" spans="1:7" s="7" customFormat="1"/>
    <row r="95" spans="1:7" s="7" customFormat="1"/>
    <row r="96" spans="1:7"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row r="137" s="7" customFormat="1"/>
    <row r="138" s="7" customFormat="1"/>
    <row r="139" s="7" customFormat="1"/>
    <row r="140" s="7" customFormat="1"/>
    <row r="141" s="7" customFormat="1"/>
    <row r="142" s="7" customFormat="1"/>
    <row r="143" s="7" customFormat="1"/>
  </sheetData>
  <mergeCells count="11">
    <mergeCell ref="A67:B67"/>
    <mergeCell ref="A76:B76"/>
    <mergeCell ref="C2:D6"/>
    <mergeCell ref="A7:B7"/>
    <mergeCell ref="A12:B12"/>
    <mergeCell ref="A20:B20"/>
    <mergeCell ref="A27:B27"/>
    <mergeCell ref="A33:B33"/>
    <mergeCell ref="A38:B38"/>
    <mergeCell ref="A50:B50"/>
    <mergeCell ref="A59:B59"/>
  </mergeCells>
  <conditionalFormatting sqref="E86:F268">
    <cfRule type="beginsWith" dxfId="2072" priority="1322" stopIfTrue="1" operator="beginsWith" text="Not Applicable">
      <formula>LEFT(E86,LEN("Not Applicable"))="Not Applicable"</formula>
    </cfRule>
    <cfRule type="beginsWith" dxfId="2071" priority="1323" stopIfTrue="1" operator="beginsWith" text="Waived">
      <formula>LEFT(E86,LEN("Waived"))="Waived"</formula>
    </cfRule>
    <cfRule type="beginsWith" dxfId="2070" priority="1324" stopIfTrue="1" operator="beginsWith" text="Pre-Passed">
      <formula>LEFT(E86,LEN("Pre-Passed"))="Pre-Passed"</formula>
    </cfRule>
    <cfRule type="beginsWith" dxfId="2069" priority="1325" stopIfTrue="1" operator="beginsWith" text="Completed">
      <formula>LEFT(E86,LEN("Completed"))="Completed"</formula>
    </cfRule>
    <cfRule type="beginsWith" dxfId="2068" priority="1326" stopIfTrue="1" operator="beginsWith" text="Partial">
      <formula>LEFT(E86,LEN("Partial"))="Partial"</formula>
    </cfRule>
    <cfRule type="beginsWith" dxfId="2067" priority="1327" stopIfTrue="1" operator="beginsWith" text="Missing">
      <formula>LEFT(E86,LEN("Missing"))="Missing"</formula>
    </cfRule>
    <cfRule type="beginsWith" dxfId="2066" priority="1328" stopIfTrue="1" operator="beginsWith" text="Untested">
      <formula>LEFT(E86,LEN("Untested"))="Untested"</formula>
    </cfRule>
    <cfRule type="notContainsBlanks" dxfId="2065" priority="1336" stopIfTrue="1">
      <formula>LEN(TRIM(E86))&gt;0</formula>
    </cfRule>
  </conditionalFormatting>
  <conditionalFormatting sqref="A7 A86:A268">
    <cfRule type="beginsWith" dxfId="2064" priority="1329" stopIfTrue="1" operator="beginsWith" text="Exceptional">
      <formula>LEFT(A7,LEN("Exceptional"))="Exceptional"</formula>
    </cfRule>
    <cfRule type="beginsWith" dxfId="2063" priority="1330" stopIfTrue="1" operator="beginsWith" text="Professional">
      <formula>LEFT(A7,LEN("Professional"))="Professional"</formula>
    </cfRule>
    <cfRule type="beginsWith" dxfId="2062" priority="1331" stopIfTrue="1" operator="beginsWith" text="Advanced">
      <formula>LEFT(A7,LEN("Advanced"))="Advanced"</formula>
    </cfRule>
    <cfRule type="beginsWith" dxfId="2061" priority="1332" stopIfTrue="1" operator="beginsWith" text="Intermediate">
      <formula>LEFT(A7,LEN("Intermediate"))="Intermediate"</formula>
    </cfRule>
    <cfRule type="beginsWith" dxfId="2060" priority="1333" stopIfTrue="1" operator="beginsWith" text="Basic">
      <formula>LEFT(A7,LEN("Basic"))="Basic"</formula>
    </cfRule>
    <cfRule type="beginsWith" dxfId="2059" priority="1334" stopIfTrue="1" operator="beginsWith" text="Required">
      <formula>LEFT(A7,LEN("Required"))="Required"</formula>
    </cfRule>
    <cfRule type="notContainsBlanks" dxfId="2058" priority="1335" stopIfTrue="1">
      <formula>LEN(TRIM(A7))&gt;0</formula>
    </cfRule>
  </conditionalFormatting>
  <conditionalFormatting sqref="F7">
    <cfRule type="beginsWith" dxfId="2057" priority="1282" stopIfTrue="1" operator="beginsWith" text="Not Applicable">
      <formula>LEFT(F7,LEN("Not Applicable"))="Not Applicable"</formula>
    </cfRule>
    <cfRule type="beginsWith" dxfId="2056" priority="1283" stopIfTrue="1" operator="beginsWith" text="Waived">
      <formula>LEFT(F7,LEN("Waived"))="Waived"</formula>
    </cfRule>
    <cfRule type="beginsWith" dxfId="2055" priority="1284" stopIfTrue="1" operator="beginsWith" text="Pre-Passed">
      <formula>LEFT(F7,LEN("Pre-Passed"))="Pre-Passed"</formula>
    </cfRule>
    <cfRule type="beginsWith" dxfId="2054" priority="1285" stopIfTrue="1" operator="beginsWith" text="Completed">
      <formula>LEFT(F7,LEN("Completed"))="Completed"</formula>
    </cfRule>
    <cfRule type="beginsWith" dxfId="2053" priority="1286" stopIfTrue="1" operator="beginsWith" text="Partial">
      <formula>LEFT(F7,LEN("Partial"))="Partial"</formula>
    </cfRule>
    <cfRule type="beginsWith" dxfId="2052" priority="1287" stopIfTrue="1" operator="beginsWith" text="Missing">
      <formula>LEFT(F7,LEN("Missing"))="Missing"</formula>
    </cfRule>
    <cfRule type="beginsWith" dxfId="2051" priority="1288" stopIfTrue="1" operator="beginsWith" text="Untested">
      <formula>LEFT(F7,LEN("Untested"))="Untested"</formula>
    </cfRule>
    <cfRule type="notContainsBlanks" dxfId="2050" priority="1289" stopIfTrue="1">
      <formula>LEN(TRIM(F7))&gt;0</formula>
    </cfRule>
  </conditionalFormatting>
  <conditionalFormatting sqref="E7">
    <cfRule type="beginsWith" dxfId="2049" priority="1290" stopIfTrue="1" operator="beginsWith" text="Not Applicable">
      <formula>LEFT(E7,LEN("Not Applicable"))="Not Applicable"</formula>
    </cfRule>
    <cfRule type="beginsWith" dxfId="2048" priority="1291" stopIfTrue="1" operator="beginsWith" text="Waived">
      <formula>LEFT(E7,LEN("Waived"))="Waived"</formula>
    </cfRule>
    <cfRule type="beginsWith" dxfId="2047" priority="1292" stopIfTrue="1" operator="beginsWith" text="Pre-Passed">
      <formula>LEFT(E7,LEN("Pre-Passed"))="Pre-Passed"</formula>
    </cfRule>
    <cfRule type="beginsWith" dxfId="2046" priority="1293" stopIfTrue="1" operator="beginsWith" text="Completed">
      <formula>LEFT(E7,LEN("Completed"))="Completed"</formula>
    </cfRule>
    <cfRule type="beginsWith" dxfId="2045" priority="1294" stopIfTrue="1" operator="beginsWith" text="Partial">
      <formula>LEFT(E7,LEN("Partial"))="Partial"</formula>
    </cfRule>
    <cfRule type="beginsWith" dxfId="2044" priority="1295" stopIfTrue="1" operator="beginsWith" text="Missing">
      <formula>LEFT(E7,LEN("Missing"))="Missing"</formula>
    </cfRule>
    <cfRule type="beginsWith" dxfId="2043" priority="1296" stopIfTrue="1" operator="beginsWith" text="Untested">
      <formula>LEFT(E7,LEN("Untested"))="Untested"</formula>
    </cfRule>
    <cfRule type="notContainsBlanks" dxfId="2042" priority="1297" stopIfTrue="1">
      <formula>LEN(TRIM(E7))&gt;0</formula>
    </cfRule>
  </conditionalFormatting>
  <conditionalFormatting sqref="E43:F43 E37:F37 E54:F54 E21:F26 E29:E30 E31:F32 E36 F44:F49 E55:E57 F55:F58">
    <cfRule type="beginsWith" dxfId="2041" priority="435" stopIfTrue="1" operator="beginsWith" text="Not Applicable">
      <formula>LEFT(E21,LEN("Not Applicable"))="Not Applicable"</formula>
    </cfRule>
    <cfRule type="beginsWith" dxfId="2040" priority="436" stopIfTrue="1" operator="beginsWith" text="Waived">
      <formula>LEFT(E21,LEN("Waived"))="Waived"</formula>
    </cfRule>
    <cfRule type="beginsWith" dxfId="2039" priority="437" stopIfTrue="1" operator="beginsWith" text="Pre-Passed">
      <formula>LEFT(E21,LEN("Pre-Passed"))="Pre-Passed"</formula>
    </cfRule>
    <cfRule type="beginsWith" dxfId="2038" priority="438" stopIfTrue="1" operator="beginsWith" text="Completed">
      <formula>LEFT(E21,LEN("Completed"))="Completed"</formula>
    </cfRule>
    <cfRule type="beginsWith" dxfId="2037" priority="439" stopIfTrue="1" operator="beginsWith" text="Partial">
      <formula>LEFT(E21,LEN("Partial"))="Partial"</formula>
    </cfRule>
    <cfRule type="beginsWith" dxfId="2036" priority="440" stopIfTrue="1" operator="beginsWith" text="Missing">
      <formula>LEFT(E21,LEN("Missing"))="Missing"</formula>
    </cfRule>
    <cfRule type="beginsWith" dxfId="2035" priority="441" stopIfTrue="1" operator="beginsWith" text="Untested">
      <formula>LEFT(E21,LEN("Untested"))="Untested"</formula>
    </cfRule>
    <cfRule type="notContainsBlanks" dxfId="2034" priority="442" stopIfTrue="1">
      <formula>LEN(TRIM(E21))&gt;0</formula>
    </cfRule>
  </conditionalFormatting>
  <conditionalFormatting sqref="A12">
    <cfRule type="beginsWith" dxfId="2033" priority="420" stopIfTrue="1" operator="beginsWith" text="Exceptional">
      <formula>LEFT(A12,LEN("Exceptional"))="Exceptional"</formula>
    </cfRule>
    <cfRule type="beginsWith" dxfId="2032" priority="421" stopIfTrue="1" operator="beginsWith" text="Professional">
      <formula>LEFT(A12,LEN("Professional"))="Professional"</formula>
    </cfRule>
    <cfRule type="beginsWith" dxfId="2031" priority="422" stopIfTrue="1" operator="beginsWith" text="Advanced">
      <formula>LEFT(A12,LEN("Advanced"))="Advanced"</formula>
    </cfRule>
    <cfRule type="beginsWith" dxfId="2030" priority="423" stopIfTrue="1" operator="beginsWith" text="Intermediate">
      <formula>LEFT(A12,LEN("Intermediate"))="Intermediate"</formula>
    </cfRule>
    <cfRule type="beginsWith" dxfId="2029" priority="424" stopIfTrue="1" operator="beginsWith" text="Basic">
      <formula>LEFT(A12,LEN("Basic"))="Basic"</formula>
    </cfRule>
    <cfRule type="beginsWith" dxfId="2028" priority="425" stopIfTrue="1" operator="beginsWith" text="Required">
      <formula>LEFT(A12,LEN("Required"))="Required"</formula>
    </cfRule>
    <cfRule type="notContainsBlanks" dxfId="2027" priority="426" stopIfTrue="1">
      <formula>LEN(TRIM(A12))&gt;0</formula>
    </cfRule>
  </conditionalFormatting>
  <conditionalFormatting sqref="E12">
    <cfRule type="beginsWith" dxfId="2026" priority="427" stopIfTrue="1" operator="beginsWith" text="Not Applicable">
      <formula>LEFT(E12,LEN("Not Applicable"))="Not Applicable"</formula>
    </cfRule>
    <cfRule type="beginsWith" dxfId="2025" priority="428" stopIfTrue="1" operator="beginsWith" text="Waived">
      <formula>LEFT(E12,LEN("Waived"))="Waived"</formula>
    </cfRule>
    <cfRule type="beginsWith" dxfId="2024" priority="429" stopIfTrue="1" operator="beginsWith" text="Pre-Passed">
      <formula>LEFT(E12,LEN("Pre-Passed"))="Pre-Passed"</formula>
    </cfRule>
    <cfRule type="beginsWith" dxfId="2023" priority="430" stopIfTrue="1" operator="beginsWith" text="Completed">
      <formula>LEFT(E12,LEN("Completed"))="Completed"</formula>
    </cfRule>
    <cfRule type="beginsWith" dxfId="2022" priority="431" stopIfTrue="1" operator="beginsWith" text="Partial">
      <formula>LEFT(E12,LEN("Partial"))="Partial"</formula>
    </cfRule>
    <cfRule type="beginsWith" dxfId="2021" priority="432" stopIfTrue="1" operator="beginsWith" text="Missing">
      <formula>LEFT(E12,LEN("Missing"))="Missing"</formula>
    </cfRule>
    <cfRule type="beginsWith" dxfId="2020" priority="433" stopIfTrue="1" operator="beginsWith" text="Untested">
      <formula>LEFT(E12,LEN("Untested"))="Untested"</formula>
    </cfRule>
    <cfRule type="notContainsBlanks" dxfId="2019" priority="434" stopIfTrue="1">
      <formula>LEN(TRIM(E12))&gt;0</formula>
    </cfRule>
  </conditionalFormatting>
  <conditionalFormatting sqref="F59">
    <cfRule type="beginsWith" dxfId="2018" priority="146" stopIfTrue="1" operator="beginsWith" text="Not Applicable">
      <formula>LEFT(F59,LEN("Not Applicable"))="Not Applicable"</formula>
    </cfRule>
    <cfRule type="beginsWith" dxfId="2017" priority="147" stopIfTrue="1" operator="beginsWith" text="Waived">
      <formula>LEFT(F59,LEN("Waived"))="Waived"</formula>
    </cfRule>
    <cfRule type="beginsWith" dxfId="2016" priority="148" stopIfTrue="1" operator="beginsWith" text="Pre-Passed">
      <formula>LEFT(F59,LEN("Pre-Passed"))="Pre-Passed"</formula>
    </cfRule>
    <cfRule type="beginsWith" dxfId="2015" priority="149" stopIfTrue="1" operator="beginsWith" text="Completed">
      <formula>LEFT(F59,LEN("Completed"))="Completed"</formula>
    </cfRule>
    <cfRule type="beginsWith" dxfId="2014" priority="150" stopIfTrue="1" operator="beginsWith" text="Partial">
      <formula>LEFT(F59,LEN("Partial"))="Partial"</formula>
    </cfRule>
    <cfRule type="beginsWith" dxfId="2013" priority="151" stopIfTrue="1" operator="beginsWith" text="Missing">
      <formula>LEFT(F59,LEN("Missing"))="Missing"</formula>
    </cfRule>
    <cfRule type="beginsWith" dxfId="2012" priority="152" stopIfTrue="1" operator="beginsWith" text="Untested">
      <formula>LEFT(F59,LEN("Untested"))="Untested"</formula>
    </cfRule>
    <cfRule type="notContainsBlanks" dxfId="2011" priority="153" stopIfTrue="1">
      <formula>LEN(TRIM(F59))&gt;0</formula>
    </cfRule>
  </conditionalFormatting>
  <conditionalFormatting sqref="F67">
    <cfRule type="beginsWith" dxfId="2010" priority="138" stopIfTrue="1" operator="beginsWith" text="Not Applicable">
      <formula>LEFT(F67,LEN("Not Applicable"))="Not Applicable"</formula>
    </cfRule>
    <cfRule type="beginsWith" dxfId="2009" priority="139" stopIfTrue="1" operator="beginsWith" text="Waived">
      <formula>LEFT(F67,LEN("Waived"))="Waived"</formula>
    </cfRule>
    <cfRule type="beginsWith" dxfId="2008" priority="140" stopIfTrue="1" operator="beginsWith" text="Pre-Passed">
      <formula>LEFT(F67,LEN("Pre-Passed"))="Pre-Passed"</formula>
    </cfRule>
    <cfRule type="beginsWith" dxfId="2007" priority="141" stopIfTrue="1" operator="beginsWith" text="Completed">
      <formula>LEFT(F67,LEN("Completed"))="Completed"</formula>
    </cfRule>
    <cfRule type="beginsWith" dxfId="2006" priority="142" stopIfTrue="1" operator="beginsWith" text="Partial">
      <formula>LEFT(F67,LEN("Partial"))="Partial"</formula>
    </cfRule>
    <cfRule type="beginsWith" dxfId="2005" priority="143" stopIfTrue="1" operator="beginsWith" text="Missing">
      <formula>LEFT(F67,LEN("Missing"))="Missing"</formula>
    </cfRule>
    <cfRule type="beginsWith" dxfId="2004" priority="144" stopIfTrue="1" operator="beginsWith" text="Untested">
      <formula>LEFT(F67,LEN("Untested"))="Untested"</formula>
    </cfRule>
    <cfRule type="notContainsBlanks" dxfId="2003" priority="145" stopIfTrue="1">
      <formula>LEN(TRIM(F67))&gt;0</formula>
    </cfRule>
  </conditionalFormatting>
  <conditionalFormatting sqref="F76">
    <cfRule type="beginsWith" dxfId="2002" priority="130" stopIfTrue="1" operator="beginsWith" text="Not Applicable">
      <formula>LEFT(F76,LEN("Not Applicable"))="Not Applicable"</formula>
    </cfRule>
    <cfRule type="beginsWith" dxfId="2001" priority="131" stopIfTrue="1" operator="beginsWith" text="Waived">
      <formula>LEFT(F76,LEN("Waived"))="Waived"</formula>
    </cfRule>
    <cfRule type="beginsWith" dxfId="2000" priority="132" stopIfTrue="1" operator="beginsWith" text="Pre-Passed">
      <formula>LEFT(F76,LEN("Pre-Passed"))="Pre-Passed"</formula>
    </cfRule>
    <cfRule type="beginsWith" dxfId="1999" priority="133" stopIfTrue="1" operator="beginsWith" text="Completed">
      <formula>LEFT(F76,LEN("Completed"))="Completed"</formula>
    </cfRule>
    <cfRule type="beginsWith" dxfId="1998" priority="134" stopIfTrue="1" operator="beginsWith" text="Partial">
      <formula>LEFT(F76,LEN("Partial"))="Partial"</formula>
    </cfRule>
    <cfRule type="beginsWith" dxfId="1997" priority="135" stopIfTrue="1" operator="beginsWith" text="Missing">
      <formula>LEFT(F76,LEN("Missing"))="Missing"</formula>
    </cfRule>
    <cfRule type="beginsWith" dxfId="1996" priority="136" stopIfTrue="1" operator="beginsWith" text="Untested">
      <formula>LEFT(F76,LEN("Untested"))="Untested"</formula>
    </cfRule>
    <cfRule type="notContainsBlanks" dxfId="1995" priority="137" stopIfTrue="1">
      <formula>LEN(TRIM(F76))&gt;0</formula>
    </cfRule>
  </conditionalFormatting>
  <conditionalFormatting sqref="E83:E85 E68:F75 E77:F81 F82:F85">
    <cfRule type="beginsWith" dxfId="1994" priority="412" stopIfTrue="1" operator="beginsWith" text="Not Applicable">
      <formula>LEFT(E68,LEN("Not Applicable"))="Not Applicable"</formula>
    </cfRule>
    <cfRule type="beginsWith" dxfId="1993" priority="413" stopIfTrue="1" operator="beginsWith" text="Waived">
      <formula>LEFT(E68,LEN("Waived"))="Waived"</formula>
    </cfRule>
    <cfRule type="beginsWith" dxfId="1992" priority="414" stopIfTrue="1" operator="beginsWith" text="Pre-Passed">
      <formula>LEFT(E68,LEN("Pre-Passed"))="Pre-Passed"</formula>
    </cfRule>
    <cfRule type="beginsWith" dxfId="1991" priority="415" stopIfTrue="1" operator="beginsWith" text="Completed">
      <formula>LEFT(E68,LEN("Completed"))="Completed"</formula>
    </cfRule>
    <cfRule type="beginsWith" dxfId="1990" priority="416" stopIfTrue="1" operator="beginsWith" text="Partial">
      <formula>LEFT(E68,LEN("Partial"))="Partial"</formula>
    </cfRule>
    <cfRule type="beginsWith" dxfId="1989" priority="417" stopIfTrue="1" operator="beginsWith" text="Missing">
      <formula>LEFT(E68,LEN("Missing"))="Missing"</formula>
    </cfRule>
    <cfRule type="beginsWith" dxfId="1988" priority="418" stopIfTrue="1" operator="beginsWith" text="Untested">
      <formula>LEFT(E68,LEN("Untested"))="Untested"</formula>
    </cfRule>
    <cfRule type="notContainsBlanks" dxfId="1987" priority="419" stopIfTrue="1">
      <formula>LEN(TRIM(E68))&gt;0</formula>
    </cfRule>
  </conditionalFormatting>
  <conditionalFormatting sqref="E82">
    <cfRule type="beginsWith" dxfId="1986" priority="404" stopIfTrue="1" operator="beginsWith" text="Not Applicable">
      <formula>LEFT(E82,LEN("Not Applicable"))="Not Applicable"</formula>
    </cfRule>
    <cfRule type="beginsWith" dxfId="1985" priority="405" stopIfTrue="1" operator="beginsWith" text="Waived">
      <formula>LEFT(E82,LEN("Waived"))="Waived"</formula>
    </cfRule>
    <cfRule type="beginsWith" dxfId="1984" priority="406" stopIfTrue="1" operator="beginsWith" text="Pre-Passed">
      <formula>LEFT(E82,LEN("Pre-Passed"))="Pre-Passed"</formula>
    </cfRule>
    <cfRule type="beginsWith" dxfId="1983" priority="407" stopIfTrue="1" operator="beginsWith" text="Completed">
      <formula>LEFT(E82,LEN("Completed"))="Completed"</formula>
    </cfRule>
    <cfRule type="beginsWith" dxfId="1982" priority="408" stopIfTrue="1" operator="beginsWith" text="Partial">
      <formula>LEFT(E82,LEN("Partial"))="Partial"</formula>
    </cfRule>
    <cfRule type="beginsWith" dxfId="1981" priority="409" stopIfTrue="1" operator="beginsWith" text="Missing">
      <formula>LEFT(E82,LEN("Missing"))="Missing"</formula>
    </cfRule>
    <cfRule type="beginsWith" dxfId="1980" priority="410" stopIfTrue="1" operator="beginsWith" text="Untested">
      <formula>LEFT(E82,LEN("Untested"))="Untested"</formula>
    </cfRule>
    <cfRule type="notContainsBlanks" dxfId="1979" priority="411" stopIfTrue="1">
      <formula>LEN(TRIM(E82))&gt;0</formula>
    </cfRule>
  </conditionalFormatting>
  <conditionalFormatting sqref="E67">
    <cfRule type="beginsWith" dxfId="1978" priority="396" stopIfTrue="1" operator="beginsWith" text="Not Applicable">
      <formula>LEFT(E67,LEN("Not Applicable"))="Not Applicable"</formula>
    </cfRule>
    <cfRule type="beginsWith" dxfId="1977" priority="397" stopIfTrue="1" operator="beginsWith" text="Waived">
      <formula>LEFT(E67,LEN("Waived"))="Waived"</formula>
    </cfRule>
    <cfRule type="beginsWith" dxfId="1976" priority="398" stopIfTrue="1" operator="beginsWith" text="Pre-Passed">
      <formula>LEFT(E67,LEN("Pre-Passed"))="Pre-Passed"</formula>
    </cfRule>
    <cfRule type="beginsWith" dxfId="1975" priority="399" stopIfTrue="1" operator="beginsWith" text="Completed">
      <formula>LEFT(E67,LEN("Completed"))="Completed"</formula>
    </cfRule>
    <cfRule type="beginsWith" dxfId="1974" priority="400" stopIfTrue="1" operator="beginsWith" text="Partial">
      <formula>LEFT(E67,LEN("Partial"))="Partial"</formula>
    </cfRule>
    <cfRule type="beginsWith" dxfId="1973" priority="401" stopIfTrue="1" operator="beginsWith" text="Missing">
      <formula>LEFT(E67,LEN("Missing"))="Missing"</formula>
    </cfRule>
    <cfRule type="beginsWith" dxfId="1972" priority="402" stopIfTrue="1" operator="beginsWith" text="Untested">
      <formula>LEFT(E67,LEN("Untested"))="Untested"</formula>
    </cfRule>
    <cfRule type="notContainsBlanks" dxfId="1971" priority="403" stopIfTrue="1">
      <formula>LEN(TRIM(E67))&gt;0</formula>
    </cfRule>
  </conditionalFormatting>
  <conditionalFormatting sqref="E76">
    <cfRule type="beginsWith" dxfId="1970" priority="388" stopIfTrue="1" operator="beginsWith" text="Not Applicable">
      <formula>LEFT(E76,LEN("Not Applicable"))="Not Applicable"</formula>
    </cfRule>
    <cfRule type="beginsWith" dxfId="1969" priority="389" stopIfTrue="1" operator="beginsWith" text="Waived">
      <formula>LEFT(E76,LEN("Waived"))="Waived"</formula>
    </cfRule>
    <cfRule type="beginsWith" dxfId="1968" priority="390" stopIfTrue="1" operator="beginsWith" text="Pre-Passed">
      <formula>LEFT(E76,LEN("Pre-Passed"))="Pre-Passed"</formula>
    </cfRule>
    <cfRule type="beginsWith" dxfId="1967" priority="391" stopIfTrue="1" operator="beginsWith" text="Completed">
      <formula>LEFT(E76,LEN("Completed"))="Completed"</formula>
    </cfRule>
    <cfRule type="beginsWith" dxfId="1966" priority="392" stopIfTrue="1" operator="beginsWith" text="Partial">
      <formula>LEFT(E76,LEN("Partial"))="Partial"</formula>
    </cfRule>
    <cfRule type="beginsWith" dxfId="1965" priority="393" stopIfTrue="1" operator="beginsWith" text="Missing">
      <formula>LEFT(E76,LEN("Missing"))="Missing"</formula>
    </cfRule>
    <cfRule type="beginsWith" dxfId="1964" priority="394" stopIfTrue="1" operator="beginsWith" text="Untested">
      <formula>LEFT(E76,LEN("Untested"))="Untested"</formula>
    </cfRule>
    <cfRule type="notContainsBlanks" dxfId="1963" priority="395" stopIfTrue="1">
      <formula>LEN(TRIM(E76))&gt;0</formula>
    </cfRule>
  </conditionalFormatting>
  <conditionalFormatting sqref="A79">
    <cfRule type="beginsWith" dxfId="1962" priority="381" stopIfTrue="1" operator="beginsWith" text="Exceptional">
      <formula>LEFT(A79,LEN("Exceptional"))="Exceptional"</formula>
    </cfRule>
    <cfRule type="beginsWith" dxfId="1961" priority="382" stopIfTrue="1" operator="beginsWith" text="Professional">
      <formula>LEFT(A79,LEN("Professional"))="Professional"</formula>
    </cfRule>
    <cfRule type="beginsWith" dxfId="1960" priority="383" stopIfTrue="1" operator="beginsWith" text="Advanced">
      <formula>LEFT(A79,LEN("Advanced"))="Advanced"</formula>
    </cfRule>
    <cfRule type="beginsWith" dxfId="1959" priority="384" stopIfTrue="1" operator="beginsWith" text="Intermediate">
      <formula>LEFT(A79,LEN("Intermediate"))="Intermediate"</formula>
    </cfRule>
    <cfRule type="beginsWith" dxfId="1958" priority="385" stopIfTrue="1" operator="beginsWith" text="Basic">
      <formula>LEFT(A79,LEN("Basic"))="Basic"</formula>
    </cfRule>
    <cfRule type="beginsWith" dxfId="1957" priority="386" stopIfTrue="1" operator="beginsWith" text="Required">
      <formula>LEFT(A79,LEN("Required"))="Required"</formula>
    </cfRule>
    <cfRule type="notContainsBlanks" dxfId="1956" priority="387" stopIfTrue="1">
      <formula>LEN(TRIM(A79))&gt;0</formula>
    </cfRule>
  </conditionalFormatting>
  <conditionalFormatting sqref="A70">
    <cfRule type="beginsWith" dxfId="1955" priority="374" stopIfTrue="1" operator="beginsWith" text="Exceptional">
      <formula>LEFT(A70,LEN("Exceptional"))="Exceptional"</formula>
    </cfRule>
    <cfRule type="beginsWith" dxfId="1954" priority="375" stopIfTrue="1" operator="beginsWith" text="Professional">
      <formula>LEFT(A70,LEN("Professional"))="Professional"</formula>
    </cfRule>
    <cfRule type="beginsWith" dxfId="1953" priority="376" stopIfTrue="1" operator="beginsWith" text="Advanced">
      <formula>LEFT(A70,LEN("Advanced"))="Advanced"</formula>
    </cfRule>
    <cfRule type="beginsWith" dxfId="1952" priority="377" stopIfTrue="1" operator="beginsWith" text="Intermediate">
      <formula>LEFT(A70,LEN("Intermediate"))="Intermediate"</formula>
    </cfRule>
    <cfRule type="beginsWith" dxfId="1951" priority="378" stopIfTrue="1" operator="beginsWith" text="Basic">
      <formula>LEFT(A70,LEN("Basic"))="Basic"</formula>
    </cfRule>
    <cfRule type="beginsWith" dxfId="1950" priority="379" stopIfTrue="1" operator="beginsWith" text="Required">
      <formula>LEFT(A70,LEN("Required"))="Required"</formula>
    </cfRule>
    <cfRule type="notContainsBlanks" dxfId="1949" priority="380" stopIfTrue="1">
      <formula>LEN(TRIM(A70))&gt;0</formula>
    </cfRule>
  </conditionalFormatting>
  <conditionalFormatting sqref="E52 E65:E66 E14:E15 E16:F19">
    <cfRule type="beginsWith" dxfId="1948" priority="366" stopIfTrue="1" operator="beginsWith" text="Not Applicable">
      <formula>LEFT(E14,LEN("Not Applicable"))="Not Applicable"</formula>
    </cfRule>
    <cfRule type="beginsWith" dxfId="1947" priority="367" stopIfTrue="1" operator="beginsWith" text="Waived">
      <formula>LEFT(E14,LEN("Waived"))="Waived"</formula>
    </cfRule>
    <cfRule type="beginsWith" dxfId="1946" priority="368" stopIfTrue="1" operator="beginsWith" text="Pre-Passed">
      <formula>LEFT(E14,LEN("Pre-Passed"))="Pre-Passed"</formula>
    </cfRule>
    <cfRule type="beginsWith" dxfId="1945" priority="369" stopIfTrue="1" operator="beginsWith" text="Completed">
      <formula>LEFT(E14,LEN("Completed"))="Completed"</formula>
    </cfRule>
    <cfRule type="beginsWith" dxfId="1944" priority="370" stopIfTrue="1" operator="beginsWith" text="Partial">
      <formula>LEFT(E14,LEN("Partial"))="Partial"</formula>
    </cfRule>
    <cfRule type="beginsWith" dxfId="1943" priority="371" stopIfTrue="1" operator="beginsWith" text="Missing">
      <formula>LEFT(E14,LEN("Missing"))="Missing"</formula>
    </cfRule>
    <cfRule type="beginsWith" dxfId="1942" priority="372" stopIfTrue="1" operator="beginsWith" text="Untested">
      <formula>LEFT(E14,LEN("Untested"))="Untested"</formula>
    </cfRule>
    <cfRule type="notContainsBlanks" dxfId="1941" priority="373" stopIfTrue="1">
      <formula>LEN(TRIM(E14))&gt;0</formula>
    </cfRule>
  </conditionalFormatting>
  <conditionalFormatting sqref="E13:F13 F14:F15">
    <cfRule type="beginsWith" dxfId="1940" priority="358" stopIfTrue="1" operator="beginsWith" text="Not Applicable">
      <formula>LEFT(E13,LEN("Not Applicable"))="Not Applicable"</formula>
    </cfRule>
    <cfRule type="beginsWith" dxfId="1939" priority="359" stopIfTrue="1" operator="beginsWith" text="Waived">
      <formula>LEFT(E13,LEN("Waived"))="Waived"</formula>
    </cfRule>
    <cfRule type="beginsWith" dxfId="1938" priority="360" stopIfTrue="1" operator="beginsWith" text="Pre-Passed">
      <formula>LEFT(E13,LEN("Pre-Passed"))="Pre-Passed"</formula>
    </cfRule>
    <cfRule type="beginsWith" dxfId="1937" priority="361" stopIfTrue="1" operator="beginsWith" text="Completed">
      <formula>LEFT(E13,LEN("Completed"))="Completed"</formula>
    </cfRule>
    <cfRule type="beginsWith" dxfId="1936" priority="362" stopIfTrue="1" operator="beginsWith" text="Partial">
      <formula>LEFT(E13,LEN("Partial"))="Partial"</formula>
    </cfRule>
    <cfRule type="beginsWith" dxfId="1935" priority="363" stopIfTrue="1" operator="beginsWith" text="Missing">
      <formula>LEFT(E13,LEN("Missing"))="Missing"</formula>
    </cfRule>
    <cfRule type="beginsWith" dxfId="1934" priority="364" stopIfTrue="1" operator="beginsWith" text="Untested">
      <formula>LEFT(E13,LEN("Untested"))="Untested"</formula>
    </cfRule>
    <cfRule type="notContainsBlanks" dxfId="1933" priority="365" stopIfTrue="1">
      <formula>LEN(TRIM(E13))&gt;0</formula>
    </cfRule>
  </conditionalFormatting>
  <conditionalFormatting sqref="E20">
    <cfRule type="beginsWith" dxfId="1932" priority="350" stopIfTrue="1" operator="beginsWith" text="Not Applicable">
      <formula>LEFT(E20,LEN("Not Applicable"))="Not Applicable"</formula>
    </cfRule>
    <cfRule type="beginsWith" dxfId="1931" priority="351" stopIfTrue="1" operator="beginsWith" text="Waived">
      <formula>LEFT(E20,LEN("Waived"))="Waived"</formula>
    </cfRule>
    <cfRule type="beginsWith" dxfId="1930" priority="352" stopIfTrue="1" operator="beginsWith" text="Pre-Passed">
      <formula>LEFT(E20,LEN("Pre-Passed"))="Pre-Passed"</formula>
    </cfRule>
    <cfRule type="beginsWith" dxfId="1929" priority="353" stopIfTrue="1" operator="beginsWith" text="Completed">
      <formula>LEFT(E20,LEN("Completed"))="Completed"</formula>
    </cfRule>
    <cfRule type="beginsWith" dxfId="1928" priority="354" stopIfTrue="1" operator="beginsWith" text="Partial">
      <formula>LEFT(E20,LEN("Partial"))="Partial"</formula>
    </cfRule>
    <cfRule type="beginsWith" dxfId="1927" priority="355" stopIfTrue="1" operator="beginsWith" text="Missing">
      <formula>LEFT(E20,LEN("Missing"))="Missing"</formula>
    </cfRule>
    <cfRule type="beginsWith" dxfId="1926" priority="356" stopIfTrue="1" operator="beginsWith" text="Untested">
      <formula>LEFT(E20,LEN("Untested"))="Untested"</formula>
    </cfRule>
    <cfRule type="notContainsBlanks" dxfId="1925" priority="357" stopIfTrue="1">
      <formula>LEN(TRIM(E20))&gt;0</formula>
    </cfRule>
  </conditionalFormatting>
  <conditionalFormatting sqref="E61:F61 E62 F62:F66">
    <cfRule type="beginsWith" dxfId="1924" priority="342" stopIfTrue="1" operator="beginsWith" text="Not Applicable">
      <formula>LEFT(E61,LEN("Not Applicable"))="Not Applicable"</formula>
    </cfRule>
    <cfRule type="beginsWith" dxfId="1923" priority="343" stopIfTrue="1" operator="beginsWith" text="Waived">
      <formula>LEFT(E61,LEN("Waived"))="Waived"</formula>
    </cfRule>
    <cfRule type="beginsWith" dxfId="1922" priority="344" stopIfTrue="1" operator="beginsWith" text="Pre-Passed">
      <formula>LEFT(E61,LEN("Pre-Passed"))="Pre-Passed"</formula>
    </cfRule>
    <cfRule type="beginsWith" dxfId="1921" priority="345" stopIfTrue="1" operator="beginsWith" text="Completed">
      <formula>LEFT(E61,LEN("Completed"))="Completed"</formula>
    </cfRule>
    <cfRule type="beginsWith" dxfId="1920" priority="346" stopIfTrue="1" operator="beginsWith" text="Partial">
      <formula>LEFT(E61,LEN("Partial"))="Partial"</formula>
    </cfRule>
    <cfRule type="beginsWith" dxfId="1919" priority="347" stopIfTrue="1" operator="beginsWith" text="Missing">
      <formula>LEFT(E61,LEN("Missing"))="Missing"</formula>
    </cfRule>
    <cfRule type="beginsWith" dxfId="1918" priority="348" stopIfTrue="1" operator="beginsWith" text="Untested">
      <formula>LEFT(E61,LEN("Untested"))="Untested"</formula>
    </cfRule>
    <cfRule type="notContainsBlanks" dxfId="1917" priority="349" stopIfTrue="1">
      <formula>LEN(TRIM(E61))&gt;0</formula>
    </cfRule>
  </conditionalFormatting>
  <conditionalFormatting sqref="E59">
    <cfRule type="beginsWith" dxfId="1916" priority="334" stopIfTrue="1" operator="beginsWith" text="Not Applicable">
      <formula>LEFT(E59,LEN("Not Applicable"))="Not Applicable"</formula>
    </cfRule>
    <cfRule type="beginsWith" dxfId="1915" priority="335" stopIfTrue="1" operator="beginsWith" text="Waived">
      <formula>LEFT(E59,LEN("Waived"))="Waived"</formula>
    </cfRule>
    <cfRule type="beginsWith" dxfId="1914" priority="336" stopIfTrue="1" operator="beginsWith" text="Pre-Passed">
      <formula>LEFT(E59,LEN("Pre-Passed"))="Pre-Passed"</formula>
    </cfRule>
    <cfRule type="beginsWith" dxfId="1913" priority="337" stopIfTrue="1" operator="beginsWith" text="Completed">
      <formula>LEFT(E59,LEN("Completed"))="Completed"</formula>
    </cfRule>
    <cfRule type="beginsWith" dxfId="1912" priority="338" stopIfTrue="1" operator="beginsWith" text="Partial">
      <formula>LEFT(E59,LEN("Partial"))="Partial"</formula>
    </cfRule>
    <cfRule type="beginsWith" dxfId="1911" priority="339" stopIfTrue="1" operator="beginsWith" text="Missing">
      <formula>LEFT(E59,LEN("Missing"))="Missing"</formula>
    </cfRule>
    <cfRule type="beginsWith" dxfId="1910" priority="340" stopIfTrue="1" operator="beginsWith" text="Untested">
      <formula>LEFT(E59,LEN("Untested"))="Untested"</formula>
    </cfRule>
    <cfRule type="notContainsBlanks" dxfId="1909" priority="341" stopIfTrue="1">
      <formula>LEN(TRIM(E59))&gt;0</formula>
    </cfRule>
  </conditionalFormatting>
  <conditionalFormatting sqref="E50">
    <cfRule type="beginsWith" dxfId="1908" priority="318" stopIfTrue="1" operator="beginsWith" text="Not Applicable">
      <formula>LEFT(E50,LEN("Not Applicable"))="Not Applicable"</formula>
    </cfRule>
    <cfRule type="beginsWith" dxfId="1907" priority="319" stopIfTrue="1" operator="beginsWith" text="Waived">
      <formula>LEFT(E50,LEN("Waived"))="Waived"</formula>
    </cfRule>
    <cfRule type="beginsWith" dxfId="1906" priority="320" stopIfTrue="1" operator="beginsWith" text="Pre-Passed">
      <formula>LEFT(E50,LEN("Pre-Passed"))="Pre-Passed"</formula>
    </cfRule>
    <cfRule type="beginsWith" dxfId="1905" priority="321" stopIfTrue="1" operator="beginsWith" text="Completed">
      <formula>LEFT(E50,LEN("Completed"))="Completed"</formula>
    </cfRule>
    <cfRule type="beginsWith" dxfId="1904" priority="322" stopIfTrue="1" operator="beginsWith" text="Partial">
      <formula>LEFT(E50,LEN("Partial"))="Partial"</formula>
    </cfRule>
    <cfRule type="beginsWith" dxfId="1903" priority="323" stopIfTrue="1" operator="beginsWith" text="Missing">
      <formula>LEFT(E50,LEN("Missing"))="Missing"</formula>
    </cfRule>
    <cfRule type="beginsWith" dxfId="1902" priority="324" stopIfTrue="1" operator="beginsWith" text="Untested">
      <formula>LEFT(E50,LEN("Untested"))="Untested"</formula>
    </cfRule>
    <cfRule type="notContainsBlanks" dxfId="1901" priority="325" stopIfTrue="1">
      <formula>LEN(TRIM(E50))&gt;0</formula>
    </cfRule>
  </conditionalFormatting>
  <conditionalFormatting sqref="E60:F60">
    <cfRule type="beginsWith" dxfId="1900" priority="326" stopIfTrue="1" operator="beginsWith" text="Not Applicable">
      <formula>LEFT(E60,LEN("Not Applicable"))="Not Applicable"</formula>
    </cfRule>
    <cfRule type="beginsWith" dxfId="1899" priority="327" stopIfTrue="1" operator="beginsWith" text="Waived">
      <formula>LEFT(E60,LEN("Waived"))="Waived"</formula>
    </cfRule>
    <cfRule type="beginsWith" dxfId="1898" priority="328" stopIfTrue="1" operator="beginsWith" text="Pre-Passed">
      <formula>LEFT(E60,LEN("Pre-Passed"))="Pre-Passed"</formula>
    </cfRule>
    <cfRule type="beginsWith" dxfId="1897" priority="329" stopIfTrue="1" operator="beginsWith" text="Completed">
      <formula>LEFT(E60,LEN("Completed"))="Completed"</formula>
    </cfRule>
    <cfRule type="beginsWith" dxfId="1896" priority="330" stopIfTrue="1" operator="beginsWith" text="Partial">
      <formula>LEFT(E60,LEN("Partial"))="Partial"</formula>
    </cfRule>
    <cfRule type="beginsWith" dxfId="1895" priority="331" stopIfTrue="1" operator="beginsWith" text="Missing">
      <formula>LEFT(E60,LEN("Missing"))="Missing"</formula>
    </cfRule>
    <cfRule type="beginsWith" dxfId="1894" priority="332" stopIfTrue="1" operator="beginsWith" text="Untested">
      <formula>LEFT(E60,LEN("Untested"))="Untested"</formula>
    </cfRule>
    <cfRule type="notContainsBlanks" dxfId="1893" priority="333" stopIfTrue="1">
      <formula>LEN(TRIM(E60))&gt;0</formula>
    </cfRule>
  </conditionalFormatting>
  <conditionalFormatting sqref="E58">
    <cfRule type="beginsWith" dxfId="1892" priority="310" stopIfTrue="1" operator="beginsWith" text="Not Applicable">
      <formula>LEFT(E58,LEN("Not Applicable"))="Not Applicable"</formula>
    </cfRule>
    <cfRule type="beginsWith" dxfId="1891" priority="311" stopIfTrue="1" operator="beginsWith" text="Waived">
      <formula>LEFT(E58,LEN("Waived"))="Waived"</formula>
    </cfRule>
    <cfRule type="beginsWith" dxfId="1890" priority="312" stopIfTrue="1" operator="beginsWith" text="Pre-Passed">
      <formula>LEFT(E58,LEN("Pre-Passed"))="Pre-Passed"</formula>
    </cfRule>
    <cfRule type="beginsWith" dxfId="1889" priority="313" stopIfTrue="1" operator="beginsWith" text="Completed">
      <formula>LEFT(E58,LEN("Completed"))="Completed"</formula>
    </cfRule>
    <cfRule type="beginsWith" dxfId="1888" priority="314" stopIfTrue="1" operator="beginsWith" text="Partial">
      <formula>LEFT(E58,LEN("Partial"))="Partial"</formula>
    </cfRule>
    <cfRule type="beginsWith" dxfId="1887" priority="315" stopIfTrue="1" operator="beginsWith" text="Missing">
      <formula>LEFT(E58,LEN("Missing"))="Missing"</formula>
    </cfRule>
    <cfRule type="beginsWith" dxfId="1886" priority="316" stopIfTrue="1" operator="beginsWith" text="Untested">
      <formula>LEFT(E58,LEN("Untested"))="Untested"</formula>
    </cfRule>
    <cfRule type="notContainsBlanks" dxfId="1885" priority="317" stopIfTrue="1">
      <formula>LEN(TRIM(E58))&gt;0</formula>
    </cfRule>
  </conditionalFormatting>
  <conditionalFormatting sqref="E28:F28 F29:F30">
    <cfRule type="beginsWith" dxfId="1884" priority="302" stopIfTrue="1" operator="beginsWith" text="Not Applicable">
      <formula>LEFT(E28,LEN("Not Applicable"))="Not Applicable"</formula>
    </cfRule>
    <cfRule type="beginsWith" dxfId="1883" priority="303" stopIfTrue="1" operator="beginsWith" text="Waived">
      <formula>LEFT(E28,LEN("Waived"))="Waived"</formula>
    </cfRule>
    <cfRule type="beginsWith" dxfId="1882" priority="304" stopIfTrue="1" operator="beginsWith" text="Pre-Passed">
      <formula>LEFT(E28,LEN("Pre-Passed"))="Pre-Passed"</formula>
    </cfRule>
    <cfRule type="beginsWith" dxfId="1881" priority="305" stopIfTrue="1" operator="beginsWith" text="Completed">
      <formula>LEFT(E28,LEN("Completed"))="Completed"</formula>
    </cfRule>
    <cfRule type="beginsWith" dxfId="1880" priority="306" stopIfTrue="1" operator="beginsWith" text="Partial">
      <formula>LEFT(E28,LEN("Partial"))="Partial"</formula>
    </cfRule>
    <cfRule type="beginsWith" dxfId="1879" priority="307" stopIfTrue="1" operator="beginsWith" text="Missing">
      <formula>LEFT(E28,LEN("Missing"))="Missing"</formula>
    </cfRule>
    <cfRule type="beginsWith" dxfId="1878" priority="308" stopIfTrue="1" operator="beginsWith" text="Untested">
      <formula>LEFT(E28,LEN("Untested"))="Untested"</formula>
    </cfRule>
    <cfRule type="notContainsBlanks" dxfId="1877" priority="309" stopIfTrue="1">
      <formula>LEN(TRIM(E28))&gt;0</formula>
    </cfRule>
  </conditionalFormatting>
  <conditionalFormatting sqref="E38">
    <cfRule type="beginsWith" dxfId="1876" priority="246" stopIfTrue="1" operator="beginsWith" text="Not Applicable">
      <formula>LEFT(E38,LEN("Not Applicable"))="Not Applicable"</formula>
    </cfRule>
    <cfRule type="beginsWith" dxfId="1875" priority="247" stopIfTrue="1" operator="beginsWith" text="Waived">
      <formula>LEFT(E38,LEN("Waived"))="Waived"</formula>
    </cfRule>
    <cfRule type="beginsWith" dxfId="1874" priority="248" stopIfTrue="1" operator="beginsWith" text="Pre-Passed">
      <formula>LEFT(E38,LEN("Pre-Passed"))="Pre-Passed"</formula>
    </cfRule>
    <cfRule type="beginsWith" dxfId="1873" priority="249" stopIfTrue="1" operator="beginsWith" text="Completed">
      <formula>LEFT(E38,LEN("Completed"))="Completed"</formula>
    </cfRule>
    <cfRule type="beginsWith" dxfId="1872" priority="250" stopIfTrue="1" operator="beginsWith" text="Partial">
      <formula>LEFT(E38,LEN("Partial"))="Partial"</formula>
    </cfRule>
    <cfRule type="beginsWith" dxfId="1871" priority="251" stopIfTrue="1" operator="beginsWith" text="Missing">
      <formula>LEFT(E38,LEN("Missing"))="Missing"</formula>
    </cfRule>
    <cfRule type="beginsWith" dxfId="1870" priority="252" stopIfTrue="1" operator="beginsWith" text="Untested">
      <formula>LEFT(E38,LEN("Untested"))="Untested"</formula>
    </cfRule>
    <cfRule type="notContainsBlanks" dxfId="1869" priority="253" stopIfTrue="1">
      <formula>LEN(TRIM(E38))&gt;0</formula>
    </cfRule>
  </conditionalFormatting>
  <conditionalFormatting sqref="E27">
    <cfRule type="beginsWith" dxfId="1868" priority="294" stopIfTrue="1" operator="beginsWith" text="Not Applicable">
      <formula>LEFT(E27,LEN("Not Applicable"))="Not Applicable"</formula>
    </cfRule>
    <cfRule type="beginsWith" dxfId="1867" priority="295" stopIfTrue="1" operator="beginsWith" text="Waived">
      <formula>LEFT(E27,LEN("Waived"))="Waived"</formula>
    </cfRule>
    <cfRule type="beginsWith" dxfId="1866" priority="296" stopIfTrue="1" operator="beginsWith" text="Pre-Passed">
      <formula>LEFT(E27,LEN("Pre-Passed"))="Pre-Passed"</formula>
    </cfRule>
    <cfRule type="beginsWith" dxfId="1865" priority="297" stopIfTrue="1" operator="beginsWith" text="Completed">
      <formula>LEFT(E27,LEN("Completed"))="Completed"</formula>
    </cfRule>
    <cfRule type="beginsWith" dxfId="1864" priority="298" stopIfTrue="1" operator="beginsWith" text="Partial">
      <formula>LEFT(E27,LEN("Partial"))="Partial"</formula>
    </cfRule>
    <cfRule type="beginsWith" dxfId="1863" priority="299" stopIfTrue="1" operator="beginsWith" text="Missing">
      <formula>LEFT(E27,LEN("Missing"))="Missing"</formula>
    </cfRule>
    <cfRule type="beginsWith" dxfId="1862" priority="300" stopIfTrue="1" operator="beginsWith" text="Untested">
      <formula>LEFT(E27,LEN("Untested"))="Untested"</formula>
    </cfRule>
    <cfRule type="notContainsBlanks" dxfId="1861" priority="301" stopIfTrue="1">
      <formula>LEN(TRIM(E27))&gt;0</formula>
    </cfRule>
  </conditionalFormatting>
  <conditionalFormatting sqref="E33">
    <cfRule type="beginsWith" dxfId="1860" priority="278" stopIfTrue="1" operator="beginsWith" text="Not Applicable">
      <formula>LEFT(E33,LEN("Not Applicable"))="Not Applicable"</formula>
    </cfRule>
    <cfRule type="beginsWith" dxfId="1859" priority="279" stopIfTrue="1" operator="beginsWith" text="Waived">
      <formula>LEFT(E33,LEN("Waived"))="Waived"</formula>
    </cfRule>
    <cfRule type="beginsWith" dxfId="1858" priority="280" stopIfTrue="1" operator="beginsWith" text="Pre-Passed">
      <formula>LEFT(E33,LEN("Pre-Passed"))="Pre-Passed"</formula>
    </cfRule>
    <cfRule type="beginsWith" dxfId="1857" priority="281" stopIfTrue="1" operator="beginsWith" text="Completed">
      <formula>LEFT(E33,LEN("Completed"))="Completed"</formula>
    </cfRule>
    <cfRule type="beginsWith" dxfId="1856" priority="282" stopIfTrue="1" operator="beginsWith" text="Partial">
      <formula>LEFT(E33,LEN("Partial"))="Partial"</formula>
    </cfRule>
    <cfRule type="beginsWith" dxfId="1855" priority="283" stopIfTrue="1" operator="beginsWith" text="Missing">
      <formula>LEFT(E33,LEN("Missing"))="Missing"</formula>
    </cfRule>
    <cfRule type="beginsWith" dxfId="1854" priority="284" stopIfTrue="1" operator="beginsWith" text="Untested">
      <formula>LEFT(E33,LEN("Untested"))="Untested"</formula>
    </cfRule>
    <cfRule type="notContainsBlanks" dxfId="1853" priority="285" stopIfTrue="1">
      <formula>LEN(TRIM(E33))&gt;0</formula>
    </cfRule>
  </conditionalFormatting>
  <conditionalFormatting sqref="E63">
    <cfRule type="beginsWith" dxfId="1852" priority="230" stopIfTrue="1" operator="beginsWith" text="Not Applicable">
      <formula>LEFT(E63,LEN("Not Applicable"))="Not Applicable"</formula>
    </cfRule>
    <cfRule type="beginsWith" dxfId="1851" priority="231" stopIfTrue="1" operator="beginsWith" text="Waived">
      <formula>LEFT(E63,LEN("Waived"))="Waived"</formula>
    </cfRule>
    <cfRule type="beginsWith" dxfId="1850" priority="232" stopIfTrue="1" operator="beginsWith" text="Pre-Passed">
      <formula>LEFT(E63,LEN("Pre-Passed"))="Pre-Passed"</formula>
    </cfRule>
    <cfRule type="beginsWith" dxfId="1849" priority="233" stopIfTrue="1" operator="beginsWith" text="Completed">
      <formula>LEFT(E63,LEN("Completed"))="Completed"</formula>
    </cfRule>
    <cfRule type="beginsWith" dxfId="1848" priority="234" stopIfTrue="1" operator="beginsWith" text="Partial">
      <formula>LEFT(E63,LEN("Partial"))="Partial"</formula>
    </cfRule>
    <cfRule type="beginsWith" dxfId="1847" priority="235" stopIfTrue="1" operator="beginsWith" text="Missing">
      <formula>LEFT(E63,LEN("Missing"))="Missing"</formula>
    </cfRule>
    <cfRule type="beginsWith" dxfId="1846" priority="236" stopIfTrue="1" operator="beginsWith" text="Untested">
      <formula>LEFT(E63,LEN("Untested"))="Untested"</formula>
    </cfRule>
    <cfRule type="notContainsBlanks" dxfId="1845" priority="237" stopIfTrue="1">
      <formula>LEN(TRIM(E63))&gt;0</formula>
    </cfRule>
  </conditionalFormatting>
  <conditionalFormatting sqref="E34:F34 E35 F35:F36">
    <cfRule type="beginsWith" dxfId="1844" priority="286" stopIfTrue="1" operator="beginsWith" text="Not Applicable">
      <formula>LEFT(E34,LEN("Not Applicable"))="Not Applicable"</formula>
    </cfRule>
    <cfRule type="beginsWith" dxfId="1843" priority="287" stopIfTrue="1" operator="beginsWith" text="Waived">
      <formula>LEFT(E34,LEN("Waived"))="Waived"</formula>
    </cfRule>
    <cfRule type="beginsWith" dxfId="1842" priority="288" stopIfTrue="1" operator="beginsWith" text="Pre-Passed">
      <formula>LEFT(E34,LEN("Pre-Passed"))="Pre-Passed"</formula>
    </cfRule>
    <cfRule type="beginsWith" dxfId="1841" priority="289" stopIfTrue="1" operator="beginsWith" text="Completed">
      <formula>LEFT(E34,LEN("Completed"))="Completed"</formula>
    </cfRule>
    <cfRule type="beginsWith" dxfId="1840" priority="290" stopIfTrue="1" operator="beginsWith" text="Partial">
      <formula>LEFT(E34,LEN("Partial"))="Partial"</formula>
    </cfRule>
    <cfRule type="beginsWith" dxfId="1839" priority="291" stopIfTrue="1" operator="beginsWith" text="Missing">
      <formula>LEFT(E34,LEN("Missing"))="Missing"</formula>
    </cfRule>
    <cfRule type="beginsWith" dxfId="1838" priority="292" stopIfTrue="1" operator="beginsWith" text="Untested">
      <formula>LEFT(E34,LEN("Untested"))="Untested"</formula>
    </cfRule>
    <cfRule type="notContainsBlanks" dxfId="1837" priority="293" stopIfTrue="1">
      <formula>LEN(TRIM(E34))&gt;0</formula>
    </cfRule>
  </conditionalFormatting>
  <conditionalFormatting sqref="E42 E44:E47">
    <cfRule type="beginsWith" dxfId="1836" priority="270" stopIfTrue="1" operator="beginsWith" text="Not Applicable">
      <formula>LEFT(E42,LEN("Not Applicable"))="Not Applicable"</formula>
    </cfRule>
    <cfRule type="beginsWith" dxfId="1835" priority="271" stopIfTrue="1" operator="beginsWith" text="Waived">
      <formula>LEFT(E42,LEN("Waived"))="Waived"</formula>
    </cfRule>
    <cfRule type="beginsWith" dxfId="1834" priority="272" stopIfTrue="1" operator="beginsWith" text="Pre-Passed">
      <formula>LEFT(E42,LEN("Pre-Passed"))="Pre-Passed"</formula>
    </cfRule>
    <cfRule type="beginsWith" dxfId="1833" priority="273" stopIfTrue="1" operator="beginsWith" text="Completed">
      <formula>LEFT(E42,LEN("Completed"))="Completed"</formula>
    </cfRule>
    <cfRule type="beginsWith" dxfId="1832" priority="274" stopIfTrue="1" operator="beginsWith" text="Partial">
      <formula>LEFT(E42,LEN("Partial"))="Partial"</formula>
    </cfRule>
    <cfRule type="beginsWith" dxfId="1831" priority="275" stopIfTrue="1" operator="beginsWith" text="Missing">
      <formula>LEFT(E42,LEN("Missing"))="Missing"</formula>
    </cfRule>
    <cfRule type="beginsWith" dxfId="1830" priority="276" stopIfTrue="1" operator="beginsWith" text="Untested">
      <formula>LEFT(E42,LEN("Untested"))="Untested"</formula>
    </cfRule>
    <cfRule type="notContainsBlanks" dxfId="1829" priority="277" stopIfTrue="1">
      <formula>LEN(TRIM(E42))&gt;0</formula>
    </cfRule>
  </conditionalFormatting>
  <conditionalFormatting sqref="E48:E49">
    <cfRule type="beginsWith" dxfId="1828" priority="254" stopIfTrue="1" operator="beginsWith" text="Not Applicable">
      <formula>LEFT(E48,LEN("Not Applicable"))="Not Applicable"</formula>
    </cfRule>
    <cfRule type="beginsWith" dxfId="1827" priority="255" stopIfTrue="1" operator="beginsWith" text="Waived">
      <formula>LEFT(E48,LEN("Waived"))="Waived"</formula>
    </cfRule>
    <cfRule type="beginsWith" dxfId="1826" priority="256" stopIfTrue="1" operator="beginsWith" text="Pre-Passed">
      <formula>LEFT(E48,LEN("Pre-Passed"))="Pre-Passed"</formula>
    </cfRule>
    <cfRule type="beginsWith" dxfId="1825" priority="257" stopIfTrue="1" operator="beginsWith" text="Completed">
      <formula>LEFT(E48,LEN("Completed"))="Completed"</formula>
    </cfRule>
    <cfRule type="beginsWith" dxfId="1824" priority="258" stopIfTrue="1" operator="beginsWith" text="Partial">
      <formula>LEFT(E48,LEN("Partial"))="Partial"</formula>
    </cfRule>
    <cfRule type="beginsWith" dxfId="1823" priority="259" stopIfTrue="1" operator="beginsWith" text="Missing">
      <formula>LEFT(E48,LEN("Missing"))="Missing"</formula>
    </cfRule>
    <cfRule type="beginsWith" dxfId="1822" priority="260" stopIfTrue="1" operator="beginsWith" text="Untested">
      <formula>LEFT(E48,LEN("Untested"))="Untested"</formula>
    </cfRule>
    <cfRule type="notContainsBlanks" dxfId="1821" priority="261" stopIfTrue="1">
      <formula>LEN(TRIM(E48))&gt;0</formula>
    </cfRule>
  </conditionalFormatting>
  <conditionalFormatting sqref="E39:F39 E41">
    <cfRule type="beginsWith" dxfId="1820" priority="262" stopIfTrue="1" operator="beginsWith" text="Not Applicable">
      <formula>LEFT(E39,LEN("Not Applicable"))="Not Applicable"</formula>
    </cfRule>
    <cfRule type="beginsWith" dxfId="1819" priority="263" stopIfTrue="1" operator="beginsWith" text="Waived">
      <formula>LEFT(E39,LEN("Waived"))="Waived"</formula>
    </cfRule>
    <cfRule type="beginsWith" dxfId="1818" priority="264" stopIfTrue="1" operator="beginsWith" text="Pre-Passed">
      <formula>LEFT(E39,LEN("Pre-Passed"))="Pre-Passed"</formula>
    </cfRule>
    <cfRule type="beginsWith" dxfId="1817" priority="265" stopIfTrue="1" operator="beginsWith" text="Completed">
      <formula>LEFT(E39,LEN("Completed"))="Completed"</formula>
    </cfRule>
    <cfRule type="beginsWith" dxfId="1816" priority="266" stopIfTrue="1" operator="beginsWith" text="Partial">
      <formula>LEFT(E39,LEN("Partial"))="Partial"</formula>
    </cfRule>
    <cfRule type="beginsWith" dxfId="1815" priority="267" stopIfTrue="1" operator="beginsWith" text="Missing">
      <formula>LEFT(E39,LEN("Missing"))="Missing"</formula>
    </cfRule>
    <cfRule type="beginsWith" dxfId="1814" priority="268" stopIfTrue="1" operator="beginsWith" text="Untested">
      <formula>LEFT(E39,LEN("Untested"))="Untested"</formula>
    </cfRule>
    <cfRule type="notContainsBlanks" dxfId="1813" priority="269" stopIfTrue="1">
      <formula>LEN(TRIM(E39))&gt;0</formula>
    </cfRule>
  </conditionalFormatting>
  <conditionalFormatting sqref="E64">
    <cfRule type="beginsWith" dxfId="1812" priority="238" stopIfTrue="1" operator="beginsWith" text="Not Applicable">
      <formula>LEFT(E64,LEN("Not Applicable"))="Not Applicable"</formula>
    </cfRule>
    <cfRule type="beginsWith" dxfId="1811" priority="239" stopIfTrue="1" operator="beginsWith" text="Waived">
      <formula>LEFT(E64,LEN("Waived"))="Waived"</formula>
    </cfRule>
    <cfRule type="beginsWith" dxfId="1810" priority="240" stopIfTrue="1" operator="beginsWith" text="Pre-Passed">
      <formula>LEFT(E64,LEN("Pre-Passed"))="Pre-Passed"</formula>
    </cfRule>
    <cfRule type="beginsWith" dxfId="1809" priority="241" stopIfTrue="1" operator="beginsWith" text="Completed">
      <formula>LEFT(E64,LEN("Completed"))="Completed"</formula>
    </cfRule>
    <cfRule type="beginsWith" dxfId="1808" priority="242" stopIfTrue="1" operator="beginsWith" text="Partial">
      <formula>LEFT(E64,LEN("Partial"))="Partial"</formula>
    </cfRule>
    <cfRule type="beginsWith" dxfId="1807" priority="243" stopIfTrue="1" operator="beginsWith" text="Missing">
      <formula>LEFT(E64,LEN("Missing"))="Missing"</formula>
    </cfRule>
    <cfRule type="beginsWith" dxfId="1806" priority="244" stopIfTrue="1" operator="beginsWith" text="Untested">
      <formula>LEFT(E64,LEN("Untested"))="Untested"</formula>
    </cfRule>
    <cfRule type="notContainsBlanks" dxfId="1805" priority="245" stopIfTrue="1">
      <formula>LEN(TRIM(E64))&gt;0</formula>
    </cfRule>
  </conditionalFormatting>
  <conditionalFormatting sqref="A42">
    <cfRule type="beginsWith" dxfId="1804" priority="223" stopIfTrue="1" operator="beginsWith" text="Exceptional">
      <formula>LEFT(A42,LEN("Exceptional"))="Exceptional"</formula>
    </cfRule>
    <cfRule type="beginsWith" dxfId="1803" priority="224" stopIfTrue="1" operator="beginsWith" text="Professional">
      <formula>LEFT(A42,LEN("Professional"))="Professional"</formula>
    </cfRule>
    <cfRule type="beginsWith" dxfId="1802" priority="225" stopIfTrue="1" operator="beginsWith" text="Advanced">
      <formula>LEFT(A42,LEN("Advanced"))="Advanced"</formula>
    </cfRule>
    <cfRule type="beginsWith" dxfId="1801" priority="226" stopIfTrue="1" operator="beginsWith" text="Intermediate">
      <formula>LEFT(A42,LEN("Intermediate"))="Intermediate"</formula>
    </cfRule>
    <cfRule type="beginsWith" dxfId="1800" priority="227" stopIfTrue="1" operator="beginsWith" text="Basic">
      <formula>LEFT(A42,LEN("Basic"))="Basic"</formula>
    </cfRule>
    <cfRule type="beginsWith" dxfId="1799" priority="228" stopIfTrue="1" operator="beginsWith" text="Required">
      <formula>LEFT(A42,LEN("Required"))="Required"</formula>
    </cfRule>
    <cfRule type="notContainsBlanks" dxfId="1798" priority="229" stopIfTrue="1">
      <formula>LEN(TRIM(A42))&gt;0</formula>
    </cfRule>
  </conditionalFormatting>
  <conditionalFormatting sqref="A35">
    <cfRule type="beginsWith" dxfId="1797" priority="216" stopIfTrue="1" operator="beginsWith" text="Exceptional">
      <formula>LEFT(A35,LEN("Exceptional"))="Exceptional"</formula>
    </cfRule>
    <cfRule type="beginsWith" dxfId="1796" priority="217" stopIfTrue="1" operator="beginsWith" text="Professional">
      <formula>LEFT(A35,LEN("Professional"))="Professional"</formula>
    </cfRule>
    <cfRule type="beginsWith" dxfId="1795" priority="218" stopIfTrue="1" operator="beginsWith" text="Advanced">
      <formula>LEFT(A35,LEN("Advanced"))="Advanced"</formula>
    </cfRule>
    <cfRule type="beginsWith" dxfId="1794" priority="219" stopIfTrue="1" operator="beginsWith" text="Intermediate">
      <formula>LEFT(A35,LEN("Intermediate"))="Intermediate"</formula>
    </cfRule>
    <cfRule type="beginsWith" dxfId="1793" priority="220" stopIfTrue="1" operator="beginsWith" text="Basic">
      <formula>LEFT(A35,LEN("Basic"))="Basic"</formula>
    </cfRule>
    <cfRule type="beginsWith" dxfId="1792" priority="221" stopIfTrue="1" operator="beginsWith" text="Required">
      <formula>LEFT(A35,LEN("Required"))="Required"</formula>
    </cfRule>
    <cfRule type="notContainsBlanks" dxfId="1791" priority="222" stopIfTrue="1">
      <formula>LEN(TRIM(A35))&gt;0</formula>
    </cfRule>
  </conditionalFormatting>
  <conditionalFormatting sqref="A29">
    <cfRule type="beginsWith" dxfId="1790" priority="209" stopIfTrue="1" operator="beginsWith" text="Exceptional">
      <formula>LEFT(A29,LEN("Exceptional"))="Exceptional"</formula>
    </cfRule>
    <cfRule type="beginsWith" dxfId="1789" priority="210" stopIfTrue="1" operator="beginsWith" text="Professional">
      <formula>LEFT(A29,LEN("Professional"))="Professional"</formula>
    </cfRule>
    <cfRule type="beginsWith" dxfId="1788" priority="211" stopIfTrue="1" operator="beginsWith" text="Advanced">
      <formula>LEFT(A29,LEN("Advanced"))="Advanced"</formula>
    </cfRule>
    <cfRule type="beginsWith" dxfId="1787" priority="212" stopIfTrue="1" operator="beginsWith" text="Intermediate">
      <formula>LEFT(A29,LEN("Intermediate"))="Intermediate"</formula>
    </cfRule>
    <cfRule type="beginsWith" dxfId="1786" priority="213" stopIfTrue="1" operator="beginsWith" text="Basic">
      <formula>LEFT(A29,LEN("Basic"))="Basic"</formula>
    </cfRule>
    <cfRule type="beginsWith" dxfId="1785" priority="214" stopIfTrue="1" operator="beginsWith" text="Required">
      <formula>LEFT(A29,LEN("Required"))="Required"</formula>
    </cfRule>
    <cfRule type="notContainsBlanks" dxfId="1784" priority="215" stopIfTrue="1">
      <formula>LEN(TRIM(A29))&gt;0</formula>
    </cfRule>
  </conditionalFormatting>
  <conditionalFormatting sqref="A14">
    <cfRule type="beginsWith" dxfId="1783" priority="202" stopIfTrue="1" operator="beginsWith" text="Exceptional">
      <formula>LEFT(A14,LEN("Exceptional"))="Exceptional"</formula>
    </cfRule>
    <cfRule type="beginsWith" dxfId="1782" priority="203" stopIfTrue="1" operator="beginsWith" text="Professional">
      <formula>LEFT(A14,LEN("Professional"))="Professional"</formula>
    </cfRule>
    <cfRule type="beginsWith" dxfId="1781" priority="204" stopIfTrue="1" operator="beginsWith" text="Advanced">
      <formula>LEFT(A14,LEN("Advanced"))="Advanced"</formula>
    </cfRule>
    <cfRule type="beginsWith" dxfId="1780" priority="205" stopIfTrue="1" operator="beginsWith" text="Intermediate">
      <formula>LEFT(A14,LEN("Intermediate"))="Intermediate"</formula>
    </cfRule>
    <cfRule type="beginsWith" dxfId="1779" priority="206" stopIfTrue="1" operator="beginsWith" text="Basic">
      <formula>LEFT(A14,LEN("Basic"))="Basic"</formula>
    </cfRule>
    <cfRule type="beginsWith" dxfId="1778" priority="207" stopIfTrue="1" operator="beginsWith" text="Required">
      <formula>LEFT(A14,LEN("Required"))="Required"</formula>
    </cfRule>
    <cfRule type="notContainsBlanks" dxfId="1777" priority="208" stopIfTrue="1">
      <formula>LEN(TRIM(A14))&gt;0</formula>
    </cfRule>
  </conditionalFormatting>
  <conditionalFormatting sqref="F12">
    <cfRule type="beginsWith" dxfId="1776" priority="194" stopIfTrue="1" operator="beginsWith" text="Not Applicable">
      <formula>LEFT(F12,LEN("Not Applicable"))="Not Applicable"</formula>
    </cfRule>
    <cfRule type="beginsWith" dxfId="1775" priority="195" stopIfTrue="1" operator="beginsWith" text="Waived">
      <formula>LEFT(F12,LEN("Waived"))="Waived"</formula>
    </cfRule>
    <cfRule type="beginsWith" dxfId="1774" priority="196" stopIfTrue="1" operator="beginsWith" text="Pre-Passed">
      <formula>LEFT(F12,LEN("Pre-Passed"))="Pre-Passed"</formula>
    </cfRule>
    <cfRule type="beginsWith" dxfId="1773" priority="197" stopIfTrue="1" operator="beginsWith" text="Completed">
      <formula>LEFT(F12,LEN("Completed"))="Completed"</formula>
    </cfRule>
    <cfRule type="beginsWith" dxfId="1772" priority="198" stopIfTrue="1" operator="beginsWith" text="Partial">
      <formula>LEFT(F12,LEN("Partial"))="Partial"</formula>
    </cfRule>
    <cfRule type="beginsWith" dxfId="1771" priority="199" stopIfTrue="1" operator="beginsWith" text="Missing">
      <formula>LEFT(F12,LEN("Missing"))="Missing"</formula>
    </cfRule>
    <cfRule type="beginsWith" dxfId="1770" priority="200" stopIfTrue="1" operator="beginsWith" text="Untested">
      <formula>LEFT(F12,LEN("Untested"))="Untested"</formula>
    </cfRule>
    <cfRule type="notContainsBlanks" dxfId="1769" priority="201" stopIfTrue="1">
      <formula>LEN(TRIM(F12))&gt;0</formula>
    </cfRule>
  </conditionalFormatting>
  <conditionalFormatting sqref="F20">
    <cfRule type="beginsWith" dxfId="1768" priority="186" stopIfTrue="1" operator="beginsWith" text="Not Applicable">
      <formula>LEFT(F20,LEN("Not Applicable"))="Not Applicable"</formula>
    </cfRule>
    <cfRule type="beginsWith" dxfId="1767" priority="187" stopIfTrue="1" operator="beginsWith" text="Waived">
      <formula>LEFT(F20,LEN("Waived"))="Waived"</formula>
    </cfRule>
    <cfRule type="beginsWith" dxfId="1766" priority="188" stopIfTrue="1" operator="beginsWith" text="Pre-Passed">
      <formula>LEFT(F20,LEN("Pre-Passed"))="Pre-Passed"</formula>
    </cfRule>
    <cfRule type="beginsWith" dxfId="1765" priority="189" stopIfTrue="1" operator="beginsWith" text="Completed">
      <formula>LEFT(F20,LEN("Completed"))="Completed"</formula>
    </cfRule>
    <cfRule type="beginsWith" dxfId="1764" priority="190" stopIfTrue="1" operator="beginsWith" text="Partial">
      <formula>LEFT(F20,LEN("Partial"))="Partial"</formula>
    </cfRule>
    <cfRule type="beginsWith" dxfId="1763" priority="191" stopIfTrue="1" operator="beginsWith" text="Missing">
      <formula>LEFT(F20,LEN("Missing"))="Missing"</formula>
    </cfRule>
    <cfRule type="beginsWith" dxfId="1762" priority="192" stopIfTrue="1" operator="beginsWith" text="Untested">
      <formula>LEFT(F20,LEN("Untested"))="Untested"</formula>
    </cfRule>
    <cfRule type="notContainsBlanks" dxfId="1761" priority="193" stopIfTrue="1">
      <formula>LEN(TRIM(F20))&gt;0</formula>
    </cfRule>
  </conditionalFormatting>
  <conditionalFormatting sqref="F27">
    <cfRule type="beginsWith" dxfId="1760" priority="178" stopIfTrue="1" operator="beginsWith" text="Not Applicable">
      <formula>LEFT(F27,LEN("Not Applicable"))="Not Applicable"</formula>
    </cfRule>
    <cfRule type="beginsWith" dxfId="1759" priority="179" stopIfTrue="1" operator="beginsWith" text="Waived">
      <formula>LEFT(F27,LEN("Waived"))="Waived"</formula>
    </cfRule>
    <cfRule type="beginsWith" dxfId="1758" priority="180" stopIfTrue="1" operator="beginsWith" text="Pre-Passed">
      <formula>LEFT(F27,LEN("Pre-Passed"))="Pre-Passed"</formula>
    </cfRule>
    <cfRule type="beginsWith" dxfId="1757" priority="181" stopIfTrue="1" operator="beginsWith" text="Completed">
      <formula>LEFT(F27,LEN("Completed"))="Completed"</formula>
    </cfRule>
    <cfRule type="beginsWith" dxfId="1756" priority="182" stopIfTrue="1" operator="beginsWith" text="Partial">
      <formula>LEFT(F27,LEN("Partial"))="Partial"</formula>
    </cfRule>
    <cfRule type="beginsWith" dxfId="1755" priority="183" stopIfTrue="1" operator="beginsWith" text="Missing">
      <formula>LEFT(F27,LEN("Missing"))="Missing"</formula>
    </cfRule>
    <cfRule type="beginsWith" dxfId="1754" priority="184" stopIfTrue="1" operator="beginsWith" text="Untested">
      <formula>LEFT(F27,LEN("Untested"))="Untested"</formula>
    </cfRule>
    <cfRule type="notContainsBlanks" dxfId="1753" priority="185" stopIfTrue="1">
      <formula>LEN(TRIM(F27))&gt;0</formula>
    </cfRule>
  </conditionalFormatting>
  <conditionalFormatting sqref="F33">
    <cfRule type="beginsWith" dxfId="1752" priority="170" stopIfTrue="1" operator="beginsWith" text="Not Applicable">
      <formula>LEFT(F33,LEN("Not Applicable"))="Not Applicable"</formula>
    </cfRule>
    <cfRule type="beginsWith" dxfId="1751" priority="171" stopIfTrue="1" operator="beginsWith" text="Waived">
      <formula>LEFT(F33,LEN("Waived"))="Waived"</formula>
    </cfRule>
    <cfRule type="beginsWith" dxfId="1750" priority="172" stopIfTrue="1" operator="beginsWith" text="Pre-Passed">
      <formula>LEFT(F33,LEN("Pre-Passed"))="Pre-Passed"</formula>
    </cfRule>
    <cfRule type="beginsWith" dxfId="1749" priority="173" stopIfTrue="1" operator="beginsWith" text="Completed">
      <formula>LEFT(F33,LEN("Completed"))="Completed"</formula>
    </cfRule>
    <cfRule type="beginsWith" dxfId="1748" priority="174" stopIfTrue="1" operator="beginsWith" text="Partial">
      <formula>LEFT(F33,LEN("Partial"))="Partial"</formula>
    </cfRule>
    <cfRule type="beginsWith" dxfId="1747" priority="175" stopIfTrue="1" operator="beginsWith" text="Missing">
      <formula>LEFT(F33,LEN("Missing"))="Missing"</formula>
    </cfRule>
    <cfRule type="beginsWith" dxfId="1746" priority="176" stopIfTrue="1" operator="beginsWith" text="Untested">
      <formula>LEFT(F33,LEN("Untested"))="Untested"</formula>
    </cfRule>
    <cfRule type="notContainsBlanks" dxfId="1745" priority="177" stopIfTrue="1">
      <formula>LEN(TRIM(F33))&gt;0</formula>
    </cfRule>
  </conditionalFormatting>
  <conditionalFormatting sqref="F38">
    <cfRule type="beginsWith" dxfId="1744" priority="162" stopIfTrue="1" operator="beginsWith" text="Not Applicable">
      <formula>LEFT(F38,LEN("Not Applicable"))="Not Applicable"</formula>
    </cfRule>
    <cfRule type="beginsWith" dxfId="1743" priority="163" stopIfTrue="1" operator="beginsWith" text="Waived">
      <formula>LEFT(F38,LEN("Waived"))="Waived"</formula>
    </cfRule>
    <cfRule type="beginsWith" dxfId="1742" priority="164" stopIfTrue="1" operator="beginsWith" text="Pre-Passed">
      <formula>LEFT(F38,LEN("Pre-Passed"))="Pre-Passed"</formula>
    </cfRule>
    <cfRule type="beginsWith" dxfId="1741" priority="165" stopIfTrue="1" operator="beginsWith" text="Completed">
      <formula>LEFT(F38,LEN("Completed"))="Completed"</formula>
    </cfRule>
    <cfRule type="beginsWith" dxfId="1740" priority="166" stopIfTrue="1" operator="beginsWith" text="Partial">
      <formula>LEFT(F38,LEN("Partial"))="Partial"</formula>
    </cfRule>
    <cfRule type="beginsWith" dxfId="1739" priority="167" stopIfTrue="1" operator="beginsWith" text="Missing">
      <formula>LEFT(F38,LEN("Missing"))="Missing"</formula>
    </cfRule>
    <cfRule type="beginsWith" dxfId="1738" priority="168" stopIfTrue="1" operator="beginsWith" text="Untested">
      <formula>LEFT(F38,LEN("Untested"))="Untested"</formula>
    </cfRule>
    <cfRule type="notContainsBlanks" dxfId="1737" priority="169" stopIfTrue="1">
      <formula>LEN(TRIM(F38))&gt;0</formula>
    </cfRule>
  </conditionalFormatting>
  <conditionalFormatting sqref="F50">
    <cfRule type="beginsWith" dxfId="1736" priority="154" stopIfTrue="1" operator="beginsWith" text="Not Applicable">
      <formula>LEFT(F50,LEN("Not Applicable"))="Not Applicable"</formula>
    </cfRule>
    <cfRule type="beginsWith" dxfId="1735" priority="155" stopIfTrue="1" operator="beginsWith" text="Waived">
      <formula>LEFT(F50,LEN("Waived"))="Waived"</formula>
    </cfRule>
    <cfRule type="beginsWith" dxfId="1734" priority="156" stopIfTrue="1" operator="beginsWith" text="Pre-Passed">
      <formula>LEFT(F50,LEN("Pre-Passed"))="Pre-Passed"</formula>
    </cfRule>
    <cfRule type="beginsWith" dxfId="1733" priority="157" stopIfTrue="1" operator="beginsWith" text="Completed">
      <formula>LEFT(F50,LEN("Completed"))="Completed"</formula>
    </cfRule>
    <cfRule type="beginsWith" dxfId="1732" priority="158" stopIfTrue="1" operator="beginsWith" text="Partial">
      <formula>LEFT(F50,LEN("Partial"))="Partial"</formula>
    </cfRule>
    <cfRule type="beginsWith" dxfId="1731" priority="159" stopIfTrue="1" operator="beginsWith" text="Missing">
      <formula>LEFT(F50,LEN("Missing"))="Missing"</formula>
    </cfRule>
    <cfRule type="beginsWith" dxfId="1730" priority="160" stopIfTrue="1" operator="beginsWith" text="Untested">
      <formula>LEFT(F50,LEN("Untested"))="Untested"</formula>
    </cfRule>
    <cfRule type="notContainsBlanks" dxfId="1729" priority="161" stopIfTrue="1">
      <formula>LEN(TRIM(F50))&gt;0</formula>
    </cfRule>
  </conditionalFormatting>
  <conditionalFormatting sqref="E40:F40 F41:F42">
    <cfRule type="beginsWith" dxfId="1728" priority="122" stopIfTrue="1" operator="beginsWith" text="Not Applicable">
      <formula>LEFT(E40,LEN("Not Applicable"))="Not Applicable"</formula>
    </cfRule>
    <cfRule type="beginsWith" dxfId="1727" priority="123" stopIfTrue="1" operator="beginsWith" text="Waived">
      <formula>LEFT(E40,LEN("Waived"))="Waived"</formula>
    </cfRule>
    <cfRule type="beginsWith" dxfId="1726" priority="124" stopIfTrue="1" operator="beginsWith" text="Pre-Passed">
      <formula>LEFT(E40,LEN("Pre-Passed"))="Pre-Passed"</formula>
    </cfRule>
    <cfRule type="beginsWith" dxfId="1725" priority="125" stopIfTrue="1" operator="beginsWith" text="Completed">
      <formula>LEFT(E40,LEN("Completed"))="Completed"</formula>
    </cfRule>
    <cfRule type="beginsWith" dxfId="1724" priority="126" stopIfTrue="1" operator="beginsWith" text="Partial">
      <formula>LEFT(E40,LEN("Partial"))="Partial"</formula>
    </cfRule>
    <cfRule type="beginsWith" dxfId="1723" priority="127" stopIfTrue="1" operator="beginsWith" text="Missing">
      <formula>LEFT(E40,LEN("Missing"))="Missing"</formula>
    </cfRule>
    <cfRule type="beginsWith" dxfId="1722" priority="128" stopIfTrue="1" operator="beginsWith" text="Untested">
      <formula>LEFT(E40,LEN("Untested"))="Untested"</formula>
    </cfRule>
    <cfRule type="notContainsBlanks" dxfId="1721" priority="129" stopIfTrue="1">
      <formula>LEN(TRIM(E40))&gt;0</formula>
    </cfRule>
  </conditionalFormatting>
  <conditionalFormatting sqref="A22">
    <cfRule type="beginsWith" dxfId="1720" priority="115" stopIfTrue="1" operator="beginsWith" text="Exceptional">
      <formula>LEFT(A22,LEN("Exceptional"))="Exceptional"</formula>
    </cfRule>
    <cfRule type="beginsWith" dxfId="1719" priority="116" stopIfTrue="1" operator="beginsWith" text="Professional">
      <formula>LEFT(A22,LEN("Professional"))="Professional"</formula>
    </cfRule>
    <cfRule type="beginsWith" dxfId="1718" priority="117" stopIfTrue="1" operator="beginsWith" text="Advanced">
      <formula>LEFT(A22,LEN("Advanced"))="Advanced"</formula>
    </cfRule>
    <cfRule type="beginsWith" dxfId="1717" priority="118" stopIfTrue="1" operator="beginsWith" text="Intermediate">
      <formula>LEFT(A22,LEN("Intermediate"))="Intermediate"</formula>
    </cfRule>
    <cfRule type="beginsWith" dxfId="1716" priority="119" stopIfTrue="1" operator="beginsWith" text="Basic">
      <formula>LEFT(A22,LEN("Basic"))="Basic"</formula>
    </cfRule>
    <cfRule type="beginsWith" dxfId="1715" priority="120" stopIfTrue="1" operator="beginsWith" text="Required">
      <formula>LEFT(A22,LEN("Required"))="Required"</formula>
    </cfRule>
    <cfRule type="notContainsBlanks" dxfId="1714" priority="121" stopIfTrue="1">
      <formula>LEN(TRIM(A22))&gt;0</formula>
    </cfRule>
  </conditionalFormatting>
  <conditionalFormatting sqref="A21">
    <cfRule type="beginsWith" dxfId="1713" priority="108" stopIfTrue="1" operator="beginsWith" text="Exceptional">
      <formula>LEFT(A21,LEN("Exceptional"))="Exceptional"</formula>
    </cfRule>
    <cfRule type="beginsWith" dxfId="1712" priority="109" stopIfTrue="1" operator="beginsWith" text="Professional">
      <formula>LEFT(A21,LEN("Professional"))="Professional"</formula>
    </cfRule>
    <cfRule type="beginsWith" dxfId="1711" priority="110" stopIfTrue="1" operator="beginsWith" text="Advanced">
      <formula>LEFT(A21,LEN("Advanced"))="Advanced"</formula>
    </cfRule>
    <cfRule type="beginsWith" dxfId="1710" priority="111" stopIfTrue="1" operator="beginsWith" text="Intermediate">
      <formula>LEFT(A21,LEN("Intermediate"))="Intermediate"</formula>
    </cfRule>
    <cfRule type="beginsWith" dxfId="1709" priority="112" stopIfTrue="1" operator="beginsWith" text="Basic">
      <formula>LEFT(A21,LEN("Basic"))="Basic"</formula>
    </cfRule>
    <cfRule type="beginsWith" dxfId="1708" priority="113" stopIfTrue="1" operator="beginsWith" text="Required">
      <formula>LEFT(A21,LEN("Required"))="Required"</formula>
    </cfRule>
    <cfRule type="notContainsBlanks" dxfId="1707" priority="114" stopIfTrue="1">
      <formula>LEN(TRIM(A21))&gt;0</formula>
    </cfRule>
  </conditionalFormatting>
  <conditionalFormatting sqref="A39">
    <cfRule type="beginsWith" dxfId="1706" priority="101" stopIfTrue="1" operator="beginsWith" text="Exceptional">
      <formula>LEFT(A39,LEN("Exceptional"))="Exceptional"</formula>
    </cfRule>
    <cfRule type="beginsWith" dxfId="1705" priority="102" stopIfTrue="1" operator="beginsWith" text="Professional">
      <formula>LEFT(A39,LEN("Professional"))="Professional"</formula>
    </cfRule>
    <cfRule type="beginsWith" dxfId="1704" priority="103" stopIfTrue="1" operator="beginsWith" text="Advanced">
      <formula>LEFT(A39,LEN("Advanced"))="Advanced"</formula>
    </cfRule>
    <cfRule type="beginsWith" dxfId="1703" priority="104" stopIfTrue="1" operator="beginsWith" text="Intermediate">
      <formula>LEFT(A39,LEN("Intermediate"))="Intermediate"</formula>
    </cfRule>
    <cfRule type="beginsWith" dxfId="1702" priority="105" stopIfTrue="1" operator="beginsWith" text="Basic">
      <formula>LEFT(A39,LEN("Basic"))="Basic"</formula>
    </cfRule>
    <cfRule type="beginsWith" dxfId="1701" priority="106" stopIfTrue="1" operator="beginsWith" text="Required">
      <formula>LEFT(A39,LEN("Required"))="Required"</formula>
    </cfRule>
    <cfRule type="notContainsBlanks" dxfId="1700" priority="107" stopIfTrue="1">
      <formula>LEN(TRIM(A39))&gt;0</formula>
    </cfRule>
  </conditionalFormatting>
  <conditionalFormatting sqref="A40">
    <cfRule type="beginsWith" dxfId="1699" priority="94" stopIfTrue="1" operator="beginsWith" text="Exceptional">
      <formula>LEFT(A40,LEN("Exceptional"))="Exceptional"</formula>
    </cfRule>
    <cfRule type="beginsWith" dxfId="1698" priority="95" stopIfTrue="1" operator="beginsWith" text="Professional">
      <formula>LEFT(A40,LEN("Professional"))="Professional"</formula>
    </cfRule>
    <cfRule type="beginsWith" dxfId="1697" priority="96" stopIfTrue="1" operator="beginsWith" text="Advanced">
      <formula>LEFT(A40,LEN("Advanced"))="Advanced"</formula>
    </cfRule>
    <cfRule type="beginsWith" dxfId="1696" priority="97" stopIfTrue="1" operator="beginsWith" text="Intermediate">
      <formula>LEFT(A40,LEN("Intermediate"))="Intermediate"</formula>
    </cfRule>
    <cfRule type="beginsWith" dxfId="1695" priority="98" stopIfTrue="1" operator="beginsWith" text="Basic">
      <formula>LEFT(A40,LEN("Basic"))="Basic"</formula>
    </cfRule>
    <cfRule type="beginsWith" dxfId="1694" priority="99" stopIfTrue="1" operator="beginsWith" text="Required">
      <formula>LEFT(A40,LEN("Required"))="Required"</formula>
    </cfRule>
    <cfRule type="notContainsBlanks" dxfId="1693" priority="100" stopIfTrue="1">
      <formula>LEN(TRIM(A40))&gt;0</formula>
    </cfRule>
  </conditionalFormatting>
  <conditionalFormatting sqref="A41">
    <cfRule type="beginsWith" dxfId="1692" priority="87" stopIfTrue="1" operator="beginsWith" text="Exceptional">
      <formula>LEFT(A41,LEN("Exceptional"))="Exceptional"</formula>
    </cfRule>
    <cfRule type="beginsWith" dxfId="1691" priority="88" stopIfTrue="1" operator="beginsWith" text="Professional">
      <formula>LEFT(A41,LEN("Professional"))="Professional"</formula>
    </cfRule>
    <cfRule type="beginsWith" dxfId="1690" priority="89" stopIfTrue="1" operator="beginsWith" text="Advanced">
      <formula>LEFT(A41,LEN("Advanced"))="Advanced"</formula>
    </cfRule>
    <cfRule type="beginsWith" dxfId="1689" priority="90" stopIfTrue="1" operator="beginsWith" text="Intermediate">
      <formula>LEFT(A41,LEN("Intermediate"))="Intermediate"</formula>
    </cfRule>
    <cfRule type="beginsWith" dxfId="1688" priority="91" stopIfTrue="1" operator="beginsWith" text="Basic">
      <formula>LEFT(A41,LEN("Basic"))="Basic"</formula>
    </cfRule>
    <cfRule type="beginsWith" dxfId="1687" priority="92" stopIfTrue="1" operator="beginsWith" text="Required">
      <formula>LEFT(A41,LEN("Required"))="Required"</formula>
    </cfRule>
    <cfRule type="notContainsBlanks" dxfId="1686" priority="93" stopIfTrue="1">
      <formula>LEN(TRIM(A41))&gt;0</formula>
    </cfRule>
  </conditionalFormatting>
  <conditionalFormatting sqref="A34">
    <cfRule type="beginsWith" dxfId="1685" priority="80" stopIfTrue="1" operator="beginsWith" text="Exceptional">
      <formula>LEFT(A34,LEN("Exceptional"))="Exceptional"</formula>
    </cfRule>
    <cfRule type="beginsWith" dxfId="1684" priority="81" stopIfTrue="1" operator="beginsWith" text="Professional">
      <formula>LEFT(A34,LEN("Professional"))="Professional"</formula>
    </cfRule>
    <cfRule type="beginsWith" dxfId="1683" priority="82" stopIfTrue="1" operator="beginsWith" text="Advanced">
      <formula>LEFT(A34,LEN("Advanced"))="Advanced"</formula>
    </cfRule>
    <cfRule type="beginsWith" dxfId="1682" priority="83" stopIfTrue="1" operator="beginsWith" text="Intermediate">
      <formula>LEFT(A34,LEN("Intermediate"))="Intermediate"</formula>
    </cfRule>
    <cfRule type="beginsWith" dxfId="1681" priority="84" stopIfTrue="1" operator="beginsWith" text="Basic">
      <formula>LEFT(A34,LEN("Basic"))="Basic"</formula>
    </cfRule>
    <cfRule type="beginsWith" dxfId="1680" priority="85" stopIfTrue="1" operator="beginsWith" text="Required">
      <formula>LEFT(A34,LEN("Required"))="Required"</formula>
    </cfRule>
    <cfRule type="notContainsBlanks" dxfId="1679" priority="86" stopIfTrue="1">
      <formula>LEN(TRIM(A34))&gt;0</formula>
    </cfRule>
  </conditionalFormatting>
  <conditionalFormatting sqref="A52">
    <cfRule type="beginsWith" dxfId="1678" priority="73" stopIfTrue="1" operator="beginsWith" text="Exceptional">
      <formula>LEFT(A52,LEN("Exceptional"))="Exceptional"</formula>
    </cfRule>
    <cfRule type="beginsWith" dxfId="1677" priority="74" stopIfTrue="1" operator="beginsWith" text="Professional">
      <formula>LEFT(A52,LEN("Professional"))="Professional"</formula>
    </cfRule>
    <cfRule type="beginsWith" dxfId="1676" priority="75" stopIfTrue="1" operator="beginsWith" text="Advanced">
      <formula>LEFT(A52,LEN("Advanced"))="Advanced"</formula>
    </cfRule>
    <cfRule type="beginsWith" dxfId="1675" priority="76" stopIfTrue="1" operator="beginsWith" text="Intermediate">
      <formula>LEFT(A52,LEN("Intermediate"))="Intermediate"</formula>
    </cfRule>
    <cfRule type="beginsWith" dxfId="1674" priority="77" stopIfTrue="1" operator="beginsWith" text="Basic">
      <formula>LEFT(A52,LEN("Basic"))="Basic"</formula>
    </cfRule>
    <cfRule type="beginsWith" dxfId="1673" priority="78" stopIfTrue="1" operator="beginsWith" text="Required">
      <formula>LEFT(A52,LEN("Required"))="Required"</formula>
    </cfRule>
    <cfRule type="notContainsBlanks" dxfId="1672" priority="79" stopIfTrue="1">
      <formula>LEN(TRIM(A52))&gt;0</formula>
    </cfRule>
  </conditionalFormatting>
  <conditionalFormatting sqref="E51:F51 F52:F53">
    <cfRule type="beginsWith" dxfId="1671" priority="65" stopIfTrue="1" operator="beginsWith" text="Not Applicable">
      <formula>LEFT(E51,LEN("Not Applicable"))="Not Applicable"</formula>
    </cfRule>
    <cfRule type="beginsWith" dxfId="1670" priority="66" stopIfTrue="1" operator="beginsWith" text="Waived">
      <formula>LEFT(E51,LEN("Waived"))="Waived"</formula>
    </cfRule>
    <cfRule type="beginsWith" dxfId="1669" priority="67" stopIfTrue="1" operator="beginsWith" text="Pre-Passed">
      <formula>LEFT(E51,LEN("Pre-Passed"))="Pre-Passed"</formula>
    </cfRule>
    <cfRule type="beginsWith" dxfId="1668" priority="68" stopIfTrue="1" operator="beginsWith" text="Completed">
      <formula>LEFT(E51,LEN("Completed"))="Completed"</formula>
    </cfRule>
    <cfRule type="beginsWith" dxfId="1667" priority="69" stopIfTrue="1" operator="beginsWith" text="Partial">
      <formula>LEFT(E51,LEN("Partial"))="Partial"</formula>
    </cfRule>
    <cfRule type="beginsWith" dxfId="1666" priority="70" stopIfTrue="1" operator="beginsWith" text="Missing">
      <formula>LEFT(E51,LEN("Missing"))="Missing"</formula>
    </cfRule>
    <cfRule type="beginsWith" dxfId="1665" priority="71" stopIfTrue="1" operator="beginsWith" text="Untested">
      <formula>LEFT(E51,LEN("Untested"))="Untested"</formula>
    </cfRule>
    <cfRule type="notContainsBlanks" dxfId="1664" priority="72" stopIfTrue="1">
      <formula>LEN(TRIM(E51))&gt;0</formula>
    </cfRule>
  </conditionalFormatting>
  <conditionalFormatting sqref="A51">
    <cfRule type="beginsWith" dxfId="1663" priority="58" stopIfTrue="1" operator="beginsWith" text="Exceptional">
      <formula>LEFT(A51,LEN("Exceptional"))="Exceptional"</formula>
    </cfRule>
    <cfRule type="beginsWith" dxfId="1662" priority="59" stopIfTrue="1" operator="beginsWith" text="Professional">
      <formula>LEFT(A51,LEN("Professional"))="Professional"</formula>
    </cfRule>
    <cfRule type="beginsWith" dxfId="1661" priority="60" stopIfTrue="1" operator="beginsWith" text="Advanced">
      <formula>LEFT(A51,LEN("Advanced"))="Advanced"</formula>
    </cfRule>
    <cfRule type="beginsWith" dxfId="1660" priority="61" stopIfTrue="1" operator="beginsWith" text="Intermediate">
      <formula>LEFT(A51,LEN("Intermediate"))="Intermediate"</formula>
    </cfRule>
    <cfRule type="beginsWith" dxfId="1659" priority="62" stopIfTrue="1" operator="beginsWith" text="Basic">
      <formula>LEFT(A51,LEN("Basic"))="Basic"</formula>
    </cfRule>
    <cfRule type="beginsWith" dxfId="1658" priority="63" stopIfTrue="1" operator="beginsWith" text="Required">
      <formula>LEFT(A51,LEN("Required"))="Required"</formula>
    </cfRule>
    <cfRule type="notContainsBlanks" dxfId="1657" priority="64" stopIfTrue="1">
      <formula>LEN(TRIM(A51))&gt;0</formula>
    </cfRule>
  </conditionalFormatting>
  <conditionalFormatting sqref="A60">
    <cfRule type="beginsWith" dxfId="1656" priority="51" stopIfTrue="1" operator="beginsWith" text="Exceptional">
      <formula>LEFT(A60,LEN("Exceptional"))="Exceptional"</formula>
    </cfRule>
    <cfRule type="beginsWith" dxfId="1655" priority="52" stopIfTrue="1" operator="beginsWith" text="Professional">
      <formula>LEFT(A60,LEN("Professional"))="Professional"</formula>
    </cfRule>
    <cfRule type="beginsWith" dxfId="1654" priority="53" stopIfTrue="1" operator="beginsWith" text="Advanced">
      <formula>LEFT(A60,LEN("Advanced"))="Advanced"</formula>
    </cfRule>
    <cfRule type="beginsWith" dxfId="1653" priority="54" stopIfTrue="1" operator="beginsWith" text="Intermediate">
      <formula>LEFT(A60,LEN("Intermediate"))="Intermediate"</formula>
    </cfRule>
    <cfRule type="beginsWith" dxfId="1652" priority="55" stopIfTrue="1" operator="beginsWith" text="Basic">
      <formula>LEFT(A60,LEN("Basic"))="Basic"</formula>
    </cfRule>
    <cfRule type="beginsWith" dxfId="1651" priority="56" stopIfTrue="1" operator="beginsWith" text="Required">
      <formula>LEFT(A60,LEN("Required"))="Required"</formula>
    </cfRule>
    <cfRule type="notContainsBlanks" dxfId="1650" priority="57" stopIfTrue="1">
      <formula>LEN(TRIM(A60))&gt;0</formula>
    </cfRule>
  </conditionalFormatting>
  <conditionalFormatting sqref="A69">
    <cfRule type="beginsWith" dxfId="1649" priority="44" stopIfTrue="1" operator="beginsWith" text="Exceptional">
      <formula>LEFT(A69,LEN("Exceptional"))="Exceptional"</formula>
    </cfRule>
    <cfRule type="beginsWith" dxfId="1648" priority="45" stopIfTrue="1" operator="beginsWith" text="Professional">
      <formula>LEFT(A69,LEN("Professional"))="Professional"</formula>
    </cfRule>
    <cfRule type="beginsWith" dxfId="1647" priority="46" stopIfTrue="1" operator="beginsWith" text="Advanced">
      <formula>LEFT(A69,LEN("Advanced"))="Advanced"</formula>
    </cfRule>
    <cfRule type="beginsWith" dxfId="1646" priority="47" stopIfTrue="1" operator="beginsWith" text="Intermediate">
      <formula>LEFT(A69,LEN("Intermediate"))="Intermediate"</formula>
    </cfRule>
    <cfRule type="beginsWith" dxfId="1645" priority="48" stopIfTrue="1" operator="beginsWith" text="Basic">
      <formula>LEFT(A69,LEN("Basic"))="Basic"</formula>
    </cfRule>
    <cfRule type="beginsWith" dxfId="1644" priority="49" stopIfTrue="1" operator="beginsWith" text="Required">
      <formula>LEFT(A69,LEN("Required"))="Required"</formula>
    </cfRule>
    <cfRule type="notContainsBlanks" dxfId="1643" priority="50" stopIfTrue="1">
      <formula>LEN(TRIM(A69))&gt;0</formula>
    </cfRule>
  </conditionalFormatting>
  <conditionalFormatting sqref="A78">
    <cfRule type="beginsWith" dxfId="1642" priority="37" stopIfTrue="1" operator="beginsWith" text="Exceptional">
      <formula>LEFT(A78,LEN("Exceptional"))="Exceptional"</formula>
    </cfRule>
    <cfRule type="beginsWith" dxfId="1641" priority="38" stopIfTrue="1" operator="beginsWith" text="Professional">
      <formula>LEFT(A78,LEN("Professional"))="Professional"</formula>
    </cfRule>
    <cfRule type="beginsWith" dxfId="1640" priority="39" stopIfTrue="1" operator="beginsWith" text="Advanced">
      <formula>LEFT(A78,LEN("Advanced"))="Advanced"</formula>
    </cfRule>
    <cfRule type="beginsWith" dxfId="1639" priority="40" stopIfTrue="1" operator="beginsWith" text="Intermediate">
      <formula>LEFT(A78,LEN("Intermediate"))="Intermediate"</formula>
    </cfRule>
    <cfRule type="beginsWith" dxfId="1638" priority="41" stopIfTrue="1" operator="beginsWith" text="Basic">
      <formula>LEFT(A78,LEN("Basic"))="Basic"</formula>
    </cfRule>
    <cfRule type="beginsWith" dxfId="1637" priority="42" stopIfTrue="1" operator="beginsWith" text="Required">
      <formula>LEFT(A78,LEN("Required"))="Required"</formula>
    </cfRule>
    <cfRule type="notContainsBlanks" dxfId="1636" priority="43" stopIfTrue="1">
      <formula>LEN(TRIM(A78))&gt;0</formula>
    </cfRule>
  </conditionalFormatting>
  <conditionalFormatting sqref="A80">
    <cfRule type="beginsWith" dxfId="1635" priority="30" stopIfTrue="1" operator="beginsWith" text="Exceptional">
      <formula>LEFT(A80,LEN("Exceptional"))="Exceptional"</formula>
    </cfRule>
    <cfRule type="beginsWith" dxfId="1634" priority="31" stopIfTrue="1" operator="beginsWith" text="Professional">
      <formula>LEFT(A80,LEN("Professional"))="Professional"</formula>
    </cfRule>
    <cfRule type="beginsWith" dxfId="1633" priority="32" stopIfTrue="1" operator="beginsWith" text="Advanced">
      <formula>LEFT(A80,LEN("Advanced"))="Advanced"</formula>
    </cfRule>
    <cfRule type="beginsWith" dxfId="1632" priority="33" stopIfTrue="1" operator="beginsWith" text="Intermediate">
      <formula>LEFT(A80,LEN("Intermediate"))="Intermediate"</formula>
    </cfRule>
    <cfRule type="beginsWith" dxfId="1631" priority="34" stopIfTrue="1" operator="beginsWith" text="Basic">
      <formula>LEFT(A80,LEN("Basic"))="Basic"</formula>
    </cfRule>
    <cfRule type="beginsWith" dxfId="1630" priority="35" stopIfTrue="1" operator="beginsWith" text="Required">
      <formula>LEFT(A80,LEN("Required"))="Required"</formula>
    </cfRule>
    <cfRule type="notContainsBlanks" dxfId="1629" priority="36" stopIfTrue="1">
      <formula>LEN(TRIM(A80))&gt;0</formula>
    </cfRule>
  </conditionalFormatting>
  <conditionalFormatting sqref="A71">
    <cfRule type="beginsWith" dxfId="1628" priority="23" stopIfTrue="1" operator="beginsWith" text="Exceptional">
      <formula>LEFT(A71,LEN("Exceptional"))="Exceptional"</formula>
    </cfRule>
    <cfRule type="beginsWith" dxfId="1627" priority="24" stopIfTrue="1" operator="beginsWith" text="Professional">
      <formula>LEFT(A71,LEN("Professional"))="Professional"</formula>
    </cfRule>
    <cfRule type="beginsWith" dxfId="1626" priority="25" stopIfTrue="1" operator="beginsWith" text="Advanced">
      <formula>LEFT(A71,LEN("Advanced"))="Advanced"</formula>
    </cfRule>
    <cfRule type="beginsWith" dxfId="1625" priority="26" stopIfTrue="1" operator="beginsWith" text="Intermediate">
      <formula>LEFT(A71,LEN("Intermediate"))="Intermediate"</formula>
    </cfRule>
    <cfRule type="beginsWith" dxfId="1624" priority="27" stopIfTrue="1" operator="beginsWith" text="Basic">
      <formula>LEFT(A71,LEN("Basic"))="Basic"</formula>
    </cfRule>
    <cfRule type="beginsWith" dxfId="1623" priority="28" stopIfTrue="1" operator="beginsWith" text="Required">
      <formula>LEFT(A71,LEN("Required"))="Required"</formula>
    </cfRule>
    <cfRule type="notContainsBlanks" dxfId="1622" priority="29" stopIfTrue="1">
      <formula>LEN(TRIM(A71))&gt;0</formula>
    </cfRule>
  </conditionalFormatting>
  <conditionalFormatting sqref="A53">
    <cfRule type="beginsWith" dxfId="1621" priority="1" stopIfTrue="1" operator="beginsWith" text="Exceptional">
      <formula>LEFT(A53,LEN("Exceptional"))="Exceptional"</formula>
    </cfRule>
    <cfRule type="beginsWith" dxfId="1620" priority="2" stopIfTrue="1" operator="beginsWith" text="Professional">
      <formula>LEFT(A53,LEN("Professional"))="Professional"</formula>
    </cfRule>
    <cfRule type="beginsWith" dxfId="1619" priority="3" stopIfTrue="1" operator="beginsWith" text="Advanced">
      <formula>LEFT(A53,LEN("Advanced"))="Advanced"</formula>
    </cfRule>
    <cfRule type="beginsWith" dxfId="1618" priority="4" stopIfTrue="1" operator="beginsWith" text="Intermediate">
      <formula>LEFT(A53,LEN("Intermediate"))="Intermediate"</formula>
    </cfRule>
    <cfRule type="beginsWith" dxfId="1617" priority="5" stopIfTrue="1" operator="beginsWith" text="Basic">
      <formula>LEFT(A53,LEN("Basic"))="Basic"</formula>
    </cfRule>
    <cfRule type="beginsWith" dxfId="1616" priority="6" stopIfTrue="1" operator="beginsWith" text="Required">
      <formula>LEFT(A53,LEN("Required"))="Required"</formula>
    </cfRule>
    <cfRule type="notContainsBlanks" dxfId="1615" priority="7" stopIfTrue="1">
      <formula>LEN(TRIM(A53))&gt;0</formula>
    </cfRule>
  </conditionalFormatting>
  <dataValidations count="1">
    <dataValidation type="list" showInputMessage="1" showErrorMessage="1" sqref="E127:F129 E136:F143 E131:F134 E105:F125 E91:F103 E68:F75 E60:F66 E39:F49 E13:F19 E21:F26 E34:F37 E28:F32 E51:F58 E77:F89">
      <formula1>"Untested, Missing, Partial, Completed, Waived, Not Applicable"</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5" stopIfTrue="1" operator="beginsWith" text="Not Applicable" id="{0D0CA9C3-7974-594F-A500-908791263241}">
            <xm:f>LEFT('ART (FULL)'!E53,LEN("Not Applicable"))="Not Applicable"</xm:f>
            <x14:dxf>
              <font>
                <b/>
                <i val="0"/>
                <color theme="1"/>
              </font>
              <fill>
                <patternFill patternType="solid">
                  <fgColor indexed="64"/>
                  <bgColor theme="0" tint="-0.499984740745262"/>
                </patternFill>
              </fill>
            </x14:dxf>
          </x14:cfRule>
          <x14:cfRule type="beginsWith" priority="16" stopIfTrue="1" operator="beginsWith" text="Waived" id="{C05963F1-C7EE-9740-A561-A38251CC5984}">
            <xm:f>LEFT('ART (FULL)'!E53,LEN("Waived"))="Waived"</xm:f>
            <x14:dxf>
              <font>
                <b/>
                <i val="0"/>
                <color theme="1"/>
              </font>
              <fill>
                <patternFill patternType="solid">
                  <fgColor indexed="64"/>
                  <bgColor theme="0" tint="-0.499984740745262"/>
                </patternFill>
              </fill>
            </x14:dxf>
          </x14:cfRule>
          <x14:cfRule type="beginsWith" priority="17" stopIfTrue="1" operator="beginsWith" text="Pre-Passed" id="{2BEEA7E0-43AC-8B44-B7FD-9B7F86231200}">
            <xm:f>LEFT('ART (FULL)'!E53,LEN("Pre-Passed"))="Pre-Passed"</xm:f>
            <x14:dxf>
              <font>
                <b/>
                <i val="0"/>
                <color theme="1"/>
              </font>
              <fill>
                <patternFill patternType="solid">
                  <fgColor indexed="64"/>
                  <bgColor rgb="FF008000"/>
                </patternFill>
              </fill>
            </x14:dxf>
          </x14:cfRule>
          <x14:cfRule type="beginsWith" priority="18" stopIfTrue="1" operator="beginsWith" text="Completed" id="{4FC02176-2EB2-7143-8F2C-4FBA1E4FDC1C}">
            <xm:f>LEFT('ART (FULL)'!E53,LEN("Completed"))="Completed"</xm:f>
            <x14:dxf>
              <font>
                <b/>
                <i val="0"/>
                <color theme="1"/>
              </font>
              <fill>
                <patternFill patternType="solid">
                  <fgColor indexed="64"/>
                  <bgColor rgb="FF008000"/>
                </patternFill>
              </fill>
            </x14:dxf>
          </x14:cfRule>
          <x14:cfRule type="beginsWith" priority="19" stopIfTrue="1" operator="beginsWith" text="Partial" id="{507CCBBE-3EED-FC4B-9D41-1683B7BC97C2}">
            <xm:f>LEFT('ART (FULL)'!E53,LEN("Partial"))="Partial"</xm:f>
            <x14:dxf>
              <font>
                <b/>
                <i val="0"/>
                <color theme="1"/>
              </font>
              <fill>
                <patternFill patternType="solid">
                  <fgColor indexed="64"/>
                  <bgColor rgb="FFD2CA07"/>
                </patternFill>
              </fill>
            </x14:dxf>
          </x14:cfRule>
          <x14:cfRule type="beginsWith" priority="20" stopIfTrue="1" operator="beginsWith" text="Missing" id="{85A8521B-6AD3-3B4C-AEDB-FE6F23891830}">
            <xm:f>LEFT('ART (FULL)'!E53,LEN("Missing"))="Missing"</xm:f>
            <x14:dxf>
              <font>
                <b/>
                <i val="0"/>
                <color theme="1"/>
              </font>
              <fill>
                <patternFill patternType="solid">
                  <fgColor indexed="64"/>
                  <bgColor rgb="FFB80615"/>
                </patternFill>
              </fill>
            </x14:dxf>
          </x14:cfRule>
          <x14:cfRule type="beginsWith" priority="21" stopIfTrue="1" operator="beginsWith" text="Untested" id="{B1FD6A0B-ED2E-8A4A-9321-56C923F4F59A}">
            <xm:f>LEFT('ART (FULL)'!E53,LEN("Untested"))="Untested"</xm:f>
            <x14:dxf>
              <font>
                <b/>
                <i val="0"/>
                <color theme="1"/>
              </font>
              <fill>
                <patternFill patternType="solid">
                  <fgColor indexed="64"/>
                  <bgColor rgb="FF35556A"/>
                </patternFill>
              </fill>
            </x14:dxf>
          </x14:cfRule>
          <x14:cfRule type="notContainsBlanks" priority="22" stopIfTrue="1" id="{546687F6-CF82-3949-B0F9-6DEDF0932F58}">
            <xm:f>LEN(TRIM('ART (FULL)'!E53))&gt;0</xm:f>
            <x14:dxf>
              <font>
                <b/>
                <i val="0"/>
                <color theme="0"/>
              </font>
              <fill>
                <patternFill patternType="solid">
                  <fgColor indexed="64"/>
                  <bgColor theme="1"/>
                </patternFill>
              </fill>
            </x14:dxf>
          </x14:cfRule>
          <xm:sqref>E53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36"/>
  <sheetViews>
    <sheetView workbookViewId="0">
      <selection activeCell="E52" sqref="E52"/>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26</v>
      </c>
      <c r="B1" s="4" t="s">
        <v>27</v>
      </c>
      <c r="C1" s="4" t="s">
        <v>201</v>
      </c>
      <c r="D1" s="4"/>
      <c r="E1" s="3" t="str">
        <f>""&amp;COUNTIF(E$7:E$260,"Untested")&amp;" Untested"</f>
        <v>0 Untested</v>
      </c>
      <c r="F1" s="3" t="str">
        <f>""&amp;COUNTIF(F$7:F$260,"Untested")&amp;" Untested"</f>
        <v>0 Untested</v>
      </c>
      <c r="G1" s="4"/>
    </row>
    <row r="2" spans="1:7" ht="16.5" thickBot="1">
      <c r="A2" s="12" t="s">
        <v>30</v>
      </c>
      <c r="B2" s="11" t="s">
        <v>31</v>
      </c>
      <c r="C2" s="264" t="s">
        <v>616</v>
      </c>
      <c r="D2" s="265"/>
      <c r="E2" s="14">
        <f>SUMPRODUCT(($A$7:$A$260="Required")*(E$7:E$260="Missing"))+0.5*SUMPRODUCT(($A$7:$A$260="Required")*(E$7:E$260="Partial"))</f>
        <v>0</v>
      </c>
      <c r="F2" s="14">
        <f>SUMPRODUCT(($A$7:$A$260="Required")*(F$7:F$260="Missing"))+0.5*SUMPRODUCT(($A$7:$A$260="Required")*(F$7:F$260="Partial"))</f>
        <v>0</v>
      </c>
      <c r="G2" s="11" t="str">
        <f>"Requireds "&amp;A2</f>
        <v>Requireds Missing</v>
      </c>
    </row>
    <row r="3" spans="1:7" ht="16.5" thickBot="1">
      <c r="A3" s="12" t="s">
        <v>32</v>
      </c>
      <c r="B3" s="11" t="s">
        <v>33</v>
      </c>
      <c r="C3" s="266"/>
      <c r="D3" s="267"/>
      <c r="E3" s="14">
        <f>SUMPRODUCT(($A$7:$A$260="Basic")*(E$7:E$260="Missing"))+0.5*SUMPRODUCT(($A$7:$A$260="Basic")*(E$7:E$260="Partial"))</f>
        <v>0</v>
      </c>
      <c r="F3" s="14">
        <f>SUMPRODUCT(($A$7:$A$260="Basic")*(F$7:F$260="Missing"))+0.5*SUMPRODUCT(($A$7:$A$260="Basic")*(F$7:F$260="Partial"))</f>
        <v>0</v>
      </c>
      <c r="G3" s="11" t="str">
        <f>"Basics "&amp;A2</f>
        <v>Basics Missing</v>
      </c>
    </row>
    <row r="4" spans="1:7" ht="16.5" thickBot="1">
      <c r="A4" s="12" t="s">
        <v>34</v>
      </c>
      <c r="B4" s="11" t="s">
        <v>35</v>
      </c>
      <c r="C4" s="266"/>
      <c r="D4" s="267"/>
      <c r="E4" s="14">
        <f>SUMPRODUCT(($A$7:$A$260="Advanced")*(E$7:E$260="Completed"))+SUMPRODUCT(($A$7:$A$260="Advanced")*(E$7:E$260="Pre-Passed"))+0.5*SUMPRODUCT(($A$7:$A$260="Advanced")*(E$7:E$260="Partial"))</f>
        <v>8</v>
      </c>
      <c r="F4" s="14">
        <f>SUMPRODUCT(($A$7:$A$260="Advanced")*(F$7:F$260="Completed"))+SUMPRODUCT(($A$7:$A$260="Advanced")*(F$7:F$260="Pre-Passed"))+0.5*SUMPRODUCT(($A$7:$A$260="Advanced")*(F$7:F$260="Partial"))</f>
        <v>8</v>
      </c>
      <c r="G4" s="11" t="str">
        <f>"Advanceds "&amp;A4</f>
        <v>Advanceds Completed</v>
      </c>
    </row>
    <row r="5" spans="1:7" ht="16.5" thickBot="1">
      <c r="A5" s="12" t="s">
        <v>36</v>
      </c>
      <c r="B5" s="11" t="s">
        <v>231</v>
      </c>
      <c r="C5" s="266"/>
      <c r="D5" s="267"/>
      <c r="E5" s="14">
        <f>SUMPRODUCT(($A$7:$A$260="Professional")*(E$7:E$260="Completed"))+SUMPRODUCT(($A$7:$A$260="Professional")*(E$7:E$260="Pre-Passed"))+0.5*SUMPRODUCT(($A$7:$A$260="Professional")*(E$7:E$260="Partial"))</f>
        <v>1</v>
      </c>
      <c r="F5" s="14">
        <f>SUMPRODUCT(($A$7:$A$260="Professional")*(F$7:F$260="Completed"))+SUMPRODUCT(($A$7:$A$260="Professional")*(F$7:F$260="Pre-Passed"))+0.5*SUMPRODUCT(($A$7:$A$260="Professional")*(F$7:F$260="Partial"))</f>
        <v>1</v>
      </c>
      <c r="G5" s="11" t="str">
        <f>"Professionals "&amp;A4</f>
        <v>Professionals Completed</v>
      </c>
    </row>
    <row r="6" spans="1:7" ht="16.5" thickBot="1">
      <c r="A6" s="10" t="s">
        <v>37</v>
      </c>
      <c r="B6" s="11" t="s">
        <v>38</v>
      </c>
      <c r="C6" s="268"/>
      <c r="D6" s="269"/>
      <c r="E6" s="14">
        <f>SUMPRODUCT(($A$7:$A$260="Exceptional")*(E$7:E$260="Completed"))+SUMPRODUCT(($A$7:$A$260="Exceptional")*(E$7:E$260="Pre-Passed"))+0.5*SUMPRODUCT(($A$7:$A$260="Exceptional")*(E$7:E$260="Partial"))</f>
        <v>1</v>
      </c>
      <c r="F6" s="14">
        <f>SUMPRODUCT(($A$7:$A$260="Exceptional")*(F$7:F$260="Completed"))+SUMPRODUCT(($A$7:$A$260="Exceptional")*(F$7:F$260="Pre-Passed"))+0.5*SUMPRODUCT(($A$7:$A$260="Exceptional")*(F$7:F$260="Partial"))</f>
        <v>1</v>
      </c>
      <c r="G6" s="11" t="str">
        <f>"Exceptionals "&amp;A4</f>
        <v>Exceptionals Completed</v>
      </c>
    </row>
    <row r="7" spans="1:7" ht="16.5" thickBot="1">
      <c r="A7" s="262" t="s">
        <v>617</v>
      </c>
      <c r="B7" s="263"/>
      <c r="C7" s="4" t="s">
        <v>39</v>
      </c>
      <c r="D7" s="4" t="s">
        <v>234</v>
      </c>
      <c r="E7" s="4" t="s">
        <v>40</v>
      </c>
      <c r="F7" s="4" t="s">
        <v>41</v>
      </c>
      <c r="G7" s="4" t="s">
        <v>235</v>
      </c>
    </row>
    <row r="8" spans="1:7" ht="26.25" thickBot="1">
      <c r="A8" s="118" t="s">
        <v>535</v>
      </c>
      <c r="B8" s="11" t="s">
        <v>618</v>
      </c>
      <c r="C8" s="11" t="s">
        <v>619</v>
      </c>
      <c r="D8" s="11"/>
      <c r="E8" s="14">
        <v>0</v>
      </c>
      <c r="F8" s="14">
        <v>3</v>
      </c>
      <c r="G8" s="11" t="s">
        <v>1091</v>
      </c>
    </row>
    <row r="9" spans="1:7" ht="16.5" thickBot="1">
      <c r="A9" s="119" t="s">
        <v>491</v>
      </c>
      <c r="B9" s="11" t="s">
        <v>495</v>
      </c>
      <c r="C9" s="11" t="s">
        <v>735</v>
      </c>
      <c r="D9" s="11"/>
      <c r="E9" s="14">
        <v>0</v>
      </c>
      <c r="F9" s="14">
        <v>0</v>
      </c>
      <c r="G9" s="11"/>
    </row>
    <row r="10" spans="1:7" ht="16.5" thickBot="1">
      <c r="A10" s="119" t="s">
        <v>492</v>
      </c>
      <c r="B10" s="11" t="s">
        <v>497</v>
      </c>
      <c r="C10" s="11" t="s">
        <v>620</v>
      </c>
      <c r="D10" s="11"/>
      <c r="E10" s="14">
        <v>0</v>
      </c>
      <c r="F10" s="14">
        <v>0</v>
      </c>
      <c r="G10" s="11"/>
    </row>
    <row r="11" spans="1:7" ht="16.5" thickBot="1">
      <c r="A11" s="120" t="s">
        <v>493</v>
      </c>
      <c r="B11" s="11" t="s">
        <v>490</v>
      </c>
      <c r="C11" s="11" t="s">
        <v>621</v>
      </c>
      <c r="D11" s="11"/>
      <c r="E11" s="14">
        <v>0</v>
      </c>
      <c r="F11" s="14">
        <v>0</v>
      </c>
      <c r="G11" s="11"/>
    </row>
    <row r="12" spans="1:7" ht="16.5" thickBot="1">
      <c r="A12" s="262" t="s">
        <v>603</v>
      </c>
      <c r="B12" s="263"/>
      <c r="C12" s="4" t="s">
        <v>39</v>
      </c>
      <c r="D12" s="4" t="s">
        <v>234</v>
      </c>
      <c r="E12" s="4" t="s">
        <v>40</v>
      </c>
      <c r="F12" s="4" t="s">
        <v>41</v>
      </c>
      <c r="G12" s="4" t="s">
        <v>235</v>
      </c>
    </row>
    <row r="13" spans="1:7" ht="16.5" thickBot="1">
      <c r="A13" s="16" t="s">
        <v>43</v>
      </c>
      <c r="B13" s="11" t="s">
        <v>716</v>
      </c>
      <c r="C13" s="13" t="s">
        <v>723</v>
      </c>
      <c r="D13" s="13"/>
      <c r="E13" s="4" t="s">
        <v>34</v>
      </c>
      <c r="F13" s="4" t="s">
        <v>34</v>
      </c>
      <c r="G13" s="11" t="s">
        <v>1088</v>
      </c>
    </row>
    <row r="14" spans="1:7" ht="16.5" thickBot="1">
      <c r="A14" s="17" t="s">
        <v>44</v>
      </c>
      <c r="B14" s="11" t="s">
        <v>717</v>
      </c>
      <c r="C14" s="67" t="s">
        <v>722</v>
      </c>
      <c r="D14" s="11"/>
      <c r="E14" s="4" t="s">
        <v>34</v>
      </c>
      <c r="F14" s="4" t="s">
        <v>34</v>
      </c>
      <c r="G14" s="11"/>
    </row>
    <row r="15" spans="1:7" ht="26.25" thickBot="1">
      <c r="A15" s="19" t="s">
        <v>232</v>
      </c>
      <c r="B15" s="11" t="s">
        <v>718</v>
      </c>
      <c r="C15" s="11" t="s">
        <v>721</v>
      </c>
      <c r="D15" s="11"/>
      <c r="E15" s="4" t="s">
        <v>34</v>
      </c>
      <c r="F15" s="4" t="s">
        <v>34</v>
      </c>
      <c r="G15" s="11" t="s">
        <v>1090</v>
      </c>
    </row>
    <row r="16" spans="1:7" ht="26.25" thickBot="1">
      <c r="A16" s="19" t="s">
        <v>232</v>
      </c>
      <c r="B16" s="11" t="s">
        <v>719</v>
      </c>
      <c r="C16" s="11" t="s">
        <v>720</v>
      </c>
      <c r="D16" s="11"/>
      <c r="E16" s="4" t="s">
        <v>30</v>
      </c>
      <c r="F16" s="4" t="s">
        <v>30</v>
      </c>
      <c r="G16" s="11"/>
    </row>
    <row r="17" spans="1:7" ht="16.5" thickBot="1">
      <c r="A17" s="262" t="s">
        <v>55</v>
      </c>
      <c r="B17" s="263"/>
      <c r="C17" s="4" t="s">
        <v>39</v>
      </c>
      <c r="D17" s="4" t="s">
        <v>234</v>
      </c>
      <c r="E17" s="4" t="s">
        <v>40</v>
      </c>
      <c r="F17" s="4" t="s">
        <v>41</v>
      </c>
      <c r="G17" s="4" t="s">
        <v>235</v>
      </c>
    </row>
    <row r="18" spans="1:7" ht="16.5" thickBot="1">
      <c r="A18" s="16" t="s">
        <v>43</v>
      </c>
      <c r="B18" s="11" t="s">
        <v>699</v>
      </c>
      <c r="C18" s="11" t="s">
        <v>700</v>
      </c>
      <c r="D18" s="13"/>
      <c r="E18" s="4" t="s">
        <v>34</v>
      </c>
      <c r="F18" s="4" t="s">
        <v>34</v>
      </c>
      <c r="G18" s="11"/>
    </row>
    <row r="19" spans="1:7" ht="16.5" thickBot="1">
      <c r="A19" s="16" t="s">
        <v>43</v>
      </c>
      <c r="B19" s="11" t="s">
        <v>605</v>
      </c>
      <c r="C19" s="11" t="s">
        <v>703</v>
      </c>
      <c r="D19" s="11"/>
      <c r="E19" s="4" t="s">
        <v>34</v>
      </c>
      <c r="F19" s="4" t="s">
        <v>34</v>
      </c>
      <c r="G19" s="11"/>
    </row>
    <row r="20" spans="1:7" ht="26.25" thickBot="1">
      <c r="A20" s="16" t="s">
        <v>43</v>
      </c>
      <c r="B20" s="11" t="s">
        <v>692</v>
      </c>
      <c r="C20" s="11" t="s">
        <v>693</v>
      </c>
      <c r="D20" s="11"/>
      <c r="E20" s="4" t="s">
        <v>34</v>
      </c>
      <c r="F20" s="4" t="s">
        <v>34</v>
      </c>
      <c r="G20" s="11"/>
    </row>
    <row r="21" spans="1:7" ht="16.5" thickBot="1">
      <c r="A21" s="17" t="s">
        <v>44</v>
      </c>
      <c r="B21" s="11" t="s">
        <v>695</v>
      </c>
      <c r="C21" s="67" t="s">
        <v>704</v>
      </c>
      <c r="D21" s="11"/>
      <c r="E21" s="4" t="s">
        <v>34</v>
      </c>
      <c r="F21" s="4" t="s">
        <v>34</v>
      </c>
      <c r="G21" s="11"/>
    </row>
    <row r="22" spans="1:7" ht="16.5" thickBot="1">
      <c r="A22" s="17" t="s">
        <v>44</v>
      </c>
      <c r="B22" s="11" t="s">
        <v>606</v>
      </c>
      <c r="C22" s="11" t="s">
        <v>705</v>
      </c>
      <c r="D22" s="11"/>
      <c r="E22" s="4" t="s">
        <v>34</v>
      </c>
      <c r="F22" s="4" t="s">
        <v>34</v>
      </c>
      <c r="G22" s="11"/>
    </row>
    <row r="23" spans="1:7" ht="26.25" thickBot="1">
      <c r="A23" s="17" t="s">
        <v>44</v>
      </c>
      <c r="B23" s="11" t="s">
        <v>706</v>
      </c>
      <c r="C23" s="11" t="s">
        <v>707</v>
      </c>
      <c r="D23" s="11"/>
      <c r="E23" s="4" t="s">
        <v>30</v>
      </c>
      <c r="F23" s="4" t="s">
        <v>30</v>
      </c>
      <c r="G23" s="11"/>
    </row>
    <row r="24" spans="1:7" ht="16.5" thickBot="1">
      <c r="A24" s="18" t="s">
        <v>65</v>
      </c>
      <c r="B24" s="11" t="s">
        <v>708</v>
      </c>
      <c r="C24" s="11" t="s">
        <v>709</v>
      </c>
      <c r="D24" s="11"/>
      <c r="E24" s="4" t="s">
        <v>30</v>
      </c>
      <c r="F24" s="4" t="s">
        <v>30</v>
      </c>
      <c r="G24" s="11"/>
    </row>
    <row r="25" spans="1:7" ht="16.5" thickBot="1">
      <c r="A25" s="18" t="s">
        <v>65</v>
      </c>
      <c r="B25" s="11" t="s">
        <v>710</v>
      </c>
      <c r="C25" s="11" t="s">
        <v>711</v>
      </c>
      <c r="D25" s="11"/>
      <c r="E25" s="4" t="s">
        <v>30</v>
      </c>
      <c r="F25" s="4" t="s">
        <v>30</v>
      </c>
      <c r="G25" s="11"/>
    </row>
    <row r="26" spans="1:7" ht="26.25" thickBot="1">
      <c r="A26" s="19" t="s">
        <v>232</v>
      </c>
      <c r="B26" s="11" t="s">
        <v>712</v>
      </c>
      <c r="C26" s="11" t="s">
        <v>713</v>
      </c>
      <c r="D26" s="11"/>
      <c r="E26" s="4" t="s">
        <v>30</v>
      </c>
      <c r="F26" s="4" t="s">
        <v>30</v>
      </c>
      <c r="G26" s="11"/>
    </row>
    <row r="27" spans="1:7" ht="26.25" thickBot="1">
      <c r="A27" s="19" t="s">
        <v>232</v>
      </c>
      <c r="B27" s="11" t="s">
        <v>714</v>
      </c>
      <c r="C27" s="11" t="s">
        <v>715</v>
      </c>
      <c r="D27" s="11"/>
      <c r="E27" s="4" t="s">
        <v>30</v>
      </c>
      <c r="F27" s="4" t="s">
        <v>30</v>
      </c>
      <c r="G27" s="11"/>
    </row>
    <row r="28" spans="1:7" ht="16.5" thickBot="1">
      <c r="A28" s="262" t="s">
        <v>604</v>
      </c>
      <c r="B28" s="263"/>
      <c r="C28" s="4" t="s">
        <v>39</v>
      </c>
      <c r="D28" s="4" t="s">
        <v>234</v>
      </c>
      <c r="E28" s="4" t="s">
        <v>40</v>
      </c>
      <c r="F28" s="4" t="s">
        <v>41</v>
      </c>
      <c r="G28" s="4" t="s">
        <v>235</v>
      </c>
    </row>
    <row r="29" spans="1:7" ht="16.5" thickBot="1">
      <c r="A29" s="15" t="s">
        <v>42</v>
      </c>
      <c r="B29" s="11" t="s">
        <v>699</v>
      </c>
      <c r="C29" s="11" t="s">
        <v>698</v>
      </c>
      <c r="D29" s="13"/>
      <c r="E29" s="4" t="s">
        <v>34</v>
      </c>
      <c r="F29" s="4" t="s">
        <v>34</v>
      </c>
      <c r="G29" s="11"/>
    </row>
    <row r="30" spans="1:7" ht="16.5" thickBot="1">
      <c r="A30" s="15" t="s">
        <v>42</v>
      </c>
      <c r="B30" s="11" t="s">
        <v>605</v>
      </c>
      <c r="C30" s="11" t="s">
        <v>697</v>
      </c>
      <c r="D30" s="11"/>
      <c r="E30" s="4" t="s">
        <v>34</v>
      </c>
      <c r="F30" s="4" t="s">
        <v>34</v>
      </c>
      <c r="G30" s="11"/>
    </row>
    <row r="31" spans="1:7" ht="26.25" thickBot="1">
      <c r="A31" s="16" t="s">
        <v>43</v>
      </c>
      <c r="B31" s="11" t="s">
        <v>695</v>
      </c>
      <c r="C31" s="11" t="s">
        <v>738</v>
      </c>
      <c r="D31" s="11"/>
      <c r="E31" s="4" t="s">
        <v>34</v>
      </c>
      <c r="F31" s="4" t="s">
        <v>34</v>
      </c>
      <c r="G31" s="11"/>
    </row>
    <row r="32" spans="1:7" ht="16.5" thickBot="1">
      <c r="A32" s="16" t="s">
        <v>43</v>
      </c>
      <c r="B32" s="11" t="s">
        <v>606</v>
      </c>
      <c r="C32" s="11" t="s">
        <v>739</v>
      </c>
      <c r="D32" s="11"/>
      <c r="E32" s="4" t="s">
        <v>34</v>
      </c>
      <c r="F32" s="4" t="s">
        <v>34</v>
      </c>
      <c r="G32" s="11"/>
    </row>
    <row r="33" spans="1:7" ht="26.25" thickBot="1">
      <c r="A33" s="16" t="s">
        <v>43</v>
      </c>
      <c r="B33" s="11" t="s">
        <v>692</v>
      </c>
      <c r="C33" s="11" t="s">
        <v>693</v>
      </c>
      <c r="D33" s="11"/>
      <c r="E33" s="4" t="s">
        <v>34</v>
      </c>
      <c r="F33" s="4" t="s">
        <v>34</v>
      </c>
      <c r="G33" s="11"/>
    </row>
    <row r="34" spans="1:7" ht="26.25" thickBot="1">
      <c r="A34" s="17" t="s">
        <v>44</v>
      </c>
      <c r="B34" s="11" t="s">
        <v>690</v>
      </c>
      <c r="C34" s="11" t="s">
        <v>691</v>
      </c>
      <c r="D34" s="11"/>
      <c r="E34" s="4" t="s">
        <v>34</v>
      </c>
      <c r="F34" s="4" t="s">
        <v>34</v>
      </c>
      <c r="G34" s="11"/>
    </row>
    <row r="35" spans="1:7" ht="26.25" thickBot="1">
      <c r="A35" s="17" t="s">
        <v>44</v>
      </c>
      <c r="B35" s="11" t="s">
        <v>607</v>
      </c>
      <c r="C35" s="11" t="s">
        <v>689</v>
      </c>
      <c r="D35" s="11"/>
      <c r="E35" s="4" t="s">
        <v>34</v>
      </c>
      <c r="F35" s="4" t="s">
        <v>34</v>
      </c>
      <c r="G35" s="11"/>
    </row>
    <row r="36" spans="1:7" ht="39" thickBot="1">
      <c r="A36" s="17" t="s">
        <v>44</v>
      </c>
      <c r="B36" s="11" t="s">
        <v>608</v>
      </c>
      <c r="C36" s="11" t="s">
        <v>688</v>
      </c>
      <c r="D36" s="11"/>
      <c r="E36" s="4" t="s">
        <v>34</v>
      </c>
      <c r="F36" s="4" t="s">
        <v>34</v>
      </c>
      <c r="G36" s="11"/>
    </row>
    <row r="37" spans="1:7" ht="26.25" thickBot="1">
      <c r="A37" s="17" t="s">
        <v>44</v>
      </c>
      <c r="B37" s="11" t="s">
        <v>609</v>
      </c>
      <c r="C37" s="11" t="s">
        <v>687</v>
      </c>
      <c r="D37" s="11"/>
      <c r="E37" s="4" t="s">
        <v>34</v>
      </c>
      <c r="F37" s="4" t="s">
        <v>34</v>
      </c>
      <c r="G37" s="11"/>
    </row>
    <row r="38" spans="1:7" ht="26.25" thickBot="1">
      <c r="A38" s="17" t="s">
        <v>44</v>
      </c>
      <c r="B38" s="11" t="s">
        <v>685</v>
      </c>
      <c r="C38" s="11" t="s">
        <v>686</v>
      </c>
      <c r="D38" s="11"/>
      <c r="E38" s="4" t="s">
        <v>30</v>
      </c>
      <c r="F38" s="4" t="s">
        <v>30</v>
      </c>
      <c r="G38" s="11"/>
    </row>
    <row r="39" spans="1:7" ht="39" thickBot="1">
      <c r="A39" s="18" t="s">
        <v>65</v>
      </c>
      <c r="B39" s="11" t="s">
        <v>610</v>
      </c>
      <c r="C39" s="11" t="s">
        <v>684</v>
      </c>
      <c r="D39" s="11"/>
      <c r="E39" s="4" t="s">
        <v>30</v>
      </c>
      <c r="F39" s="4" t="s">
        <v>30</v>
      </c>
      <c r="G39" s="11"/>
    </row>
    <row r="40" spans="1:7" ht="16.5" thickBot="1">
      <c r="A40" s="18" t="s">
        <v>65</v>
      </c>
      <c r="B40" s="11" t="s">
        <v>682</v>
      </c>
      <c r="C40" s="11" t="s">
        <v>683</v>
      </c>
      <c r="D40" s="13"/>
      <c r="E40" s="4" t="s">
        <v>30</v>
      </c>
      <c r="F40" s="4" t="s">
        <v>30</v>
      </c>
      <c r="G40" s="11"/>
    </row>
    <row r="41" spans="1:7" ht="26.25" thickBot="1">
      <c r="A41" s="19" t="s">
        <v>232</v>
      </c>
      <c r="B41" s="11" t="s">
        <v>681</v>
      </c>
      <c r="C41" s="11" t="s">
        <v>679</v>
      </c>
      <c r="D41" s="11"/>
      <c r="E41" s="4" t="s">
        <v>30</v>
      </c>
      <c r="F41" s="4" t="s">
        <v>30</v>
      </c>
      <c r="G41" s="11"/>
    </row>
    <row r="42" spans="1:7" ht="39" thickBot="1">
      <c r="A42" s="19" t="s">
        <v>232</v>
      </c>
      <c r="B42" s="11" t="s">
        <v>680</v>
      </c>
      <c r="C42" s="11" t="s">
        <v>678</v>
      </c>
      <c r="D42" s="11"/>
      <c r="E42" s="4" t="s">
        <v>30</v>
      </c>
      <c r="F42" s="4" t="s">
        <v>30</v>
      </c>
      <c r="G42" s="11"/>
    </row>
    <row r="43" spans="1:7" ht="26.25" thickBot="1">
      <c r="A43" s="19" t="s">
        <v>232</v>
      </c>
      <c r="B43" s="11" t="s">
        <v>677</v>
      </c>
      <c r="C43" s="11" t="s">
        <v>611</v>
      </c>
      <c r="D43" s="11"/>
      <c r="E43" s="4" t="s">
        <v>30</v>
      </c>
      <c r="F43" s="4" t="s">
        <v>30</v>
      </c>
      <c r="G43" s="11"/>
    </row>
    <row r="44" spans="1:7" ht="16.5" thickBot="1">
      <c r="A44" s="19" t="s">
        <v>232</v>
      </c>
      <c r="B44" s="11" t="s">
        <v>675</v>
      </c>
      <c r="C44" s="11" t="s">
        <v>676</v>
      </c>
      <c r="D44" s="11"/>
      <c r="E44" s="4" t="s">
        <v>30</v>
      </c>
      <c r="F44" s="4" t="s">
        <v>30</v>
      </c>
      <c r="G44" s="11"/>
    </row>
    <row r="45" spans="1:7" ht="26.25" thickBot="1">
      <c r="A45" s="19" t="s">
        <v>232</v>
      </c>
      <c r="B45" s="11" t="s">
        <v>673</v>
      </c>
      <c r="C45" s="11" t="s">
        <v>674</v>
      </c>
      <c r="D45" s="11"/>
      <c r="E45" s="4" t="s">
        <v>30</v>
      </c>
      <c r="F45" s="4" t="s">
        <v>30</v>
      </c>
      <c r="G45" s="11"/>
    </row>
    <row r="46" spans="1:7" ht="26.25" thickBot="1">
      <c r="A46" s="19" t="s">
        <v>232</v>
      </c>
      <c r="B46" s="11" t="s">
        <v>671</v>
      </c>
      <c r="C46" s="11" t="s">
        <v>672</v>
      </c>
      <c r="D46" s="11"/>
      <c r="E46" s="4" t="s">
        <v>30</v>
      </c>
      <c r="F46" s="4" t="s">
        <v>30</v>
      </c>
      <c r="G46" s="11"/>
    </row>
    <row r="47" spans="1:7" ht="39" thickBot="1">
      <c r="A47" s="19" t="s">
        <v>232</v>
      </c>
      <c r="B47" s="11" t="s">
        <v>724</v>
      </c>
      <c r="C47" s="11" t="s">
        <v>725</v>
      </c>
      <c r="D47" s="13"/>
      <c r="E47" s="4" t="s">
        <v>30</v>
      </c>
      <c r="F47" s="4" t="s">
        <v>30</v>
      </c>
      <c r="G47" s="11"/>
    </row>
    <row r="48" spans="1:7" ht="16.5" thickBot="1">
      <c r="A48" s="262" t="s">
        <v>612</v>
      </c>
      <c r="B48" s="263"/>
      <c r="C48" s="4" t="s">
        <v>39</v>
      </c>
      <c r="D48" s="4" t="s">
        <v>234</v>
      </c>
      <c r="E48" s="4" t="s">
        <v>40</v>
      </c>
      <c r="F48" s="4" t="s">
        <v>41</v>
      </c>
      <c r="G48" s="4" t="s">
        <v>235</v>
      </c>
    </row>
    <row r="49" spans="1:7" ht="16.5" thickBot="1">
      <c r="A49" s="15" t="s">
        <v>42</v>
      </c>
      <c r="B49" s="11" t="s">
        <v>661</v>
      </c>
      <c r="C49" s="11" t="s">
        <v>666</v>
      </c>
      <c r="D49" s="13"/>
      <c r="E49" s="4" t="s">
        <v>34</v>
      </c>
      <c r="F49" s="4" t="s">
        <v>34</v>
      </c>
      <c r="G49" s="11"/>
    </row>
    <row r="50" spans="1:7" ht="16.5" thickBot="1">
      <c r="A50" s="16" t="s">
        <v>43</v>
      </c>
      <c r="B50" s="11" t="s">
        <v>662</v>
      </c>
      <c r="C50" s="11" t="s">
        <v>667</v>
      </c>
      <c r="D50" s="11"/>
      <c r="E50" s="4" t="s">
        <v>34</v>
      </c>
      <c r="F50" s="4" t="s">
        <v>34</v>
      </c>
      <c r="G50" s="11"/>
    </row>
    <row r="51" spans="1:7" ht="26.25" thickBot="1">
      <c r="A51" s="17" t="s">
        <v>44</v>
      </c>
      <c r="B51" s="11" t="s">
        <v>663</v>
      </c>
      <c r="C51" s="11" t="s">
        <v>668</v>
      </c>
      <c r="D51" s="11"/>
      <c r="E51" s="4" t="s">
        <v>34</v>
      </c>
      <c r="F51" s="4" t="s">
        <v>34</v>
      </c>
      <c r="G51" s="11"/>
    </row>
    <row r="52" spans="1:7" ht="26.25" thickBot="1">
      <c r="A52" s="18" t="s">
        <v>65</v>
      </c>
      <c r="B52" s="11" t="s">
        <v>664</v>
      </c>
      <c r="C52" s="11" t="s">
        <v>670</v>
      </c>
      <c r="D52" s="11"/>
      <c r="E52" s="4" t="s">
        <v>34</v>
      </c>
      <c r="F52" s="4" t="s">
        <v>34</v>
      </c>
      <c r="G52" s="11"/>
    </row>
    <row r="53" spans="1:7" ht="26.25" thickBot="1">
      <c r="A53" s="19" t="s">
        <v>232</v>
      </c>
      <c r="B53" s="11" t="s">
        <v>665</v>
      </c>
      <c r="C53" s="11" t="s">
        <v>669</v>
      </c>
      <c r="D53" s="11"/>
      <c r="E53" s="4" t="s">
        <v>30</v>
      </c>
      <c r="F53" s="4" t="s">
        <v>30</v>
      </c>
      <c r="G53" s="11"/>
    </row>
    <row r="54" spans="1:7" ht="16.5" thickBot="1">
      <c r="A54" s="262" t="s">
        <v>613</v>
      </c>
      <c r="B54" s="263"/>
      <c r="C54" s="4" t="s">
        <v>648</v>
      </c>
      <c r="D54" s="4" t="s">
        <v>234</v>
      </c>
      <c r="E54" s="4" t="s">
        <v>40</v>
      </c>
      <c r="F54" s="4" t="s">
        <v>41</v>
      </c>
      <c r="G54" s="4" t="s">
        <v>235</v>
      </c>
    </row>
    <row r="55" spans="1:7" ht="16.5" thickBot="1">
      <c r="A55" s="16" t="s">
        <v>43</v>
      </c>
      <c r="B55" s="11" t="s">
        <v>651</v>
      </c>
      <c r="C55" s="11" t="s">
        <v>740</v>
      </c>
      <c r="D55" s="11"/>
      <c r="E55" s="4" t="s">
        <v>37</v>
      </c>
      <c r="F55" s="4" t="s">
        <v>37</v>
      </c>
      <c r="G55" s="11"/>
    </row>
    <row r="56" spans="1:7" ht="16.5" thickBot="1">
      <c r="A56" s="17" t="s">
        <v>44</v>
      </c>
      <c r="B56" s="11" t="s">
        <v>652</v>
      </c>
      <c r="C56" s="11" t="s">
        <v>658</v>
      </c>
      <c r="D56" s="11"/>
      <c r="E56" s="4" t="s">
        <v>37</v>
      </c>
      <c r="F56" s="4" t="s">
        <v>37</v>
      </c>
      <c r="G56" s="11"/>
    </row>
    <row r="57" spans="1:7" ht="16.5" thickBot="1">
      <c r="A57" s="17" t="s">
        <v>44</v>
      </c>
      <c r="B57" s="11" t="s">
        <v>609</v>
      </c>
      <c r="C57" s="11" t="s">
        <v>657</v>
      </c>
      <c r="D57" s="11"/>
      <c r="E57" s="4" t="s">
        <v>37</v>
      </c>
      <c r="F57" s="4" t="s">
        <v>37</v>
      </c>
      <c r="G57" s="11"/>
    </row>
    <row r="58" spans="1:7" ht="26.25" thickBot="1">
      <c r="A58" s="18" t="s">
        <v>65</v>
      </c>
      <c r="B58" s="11" t="s">
        <v>653</v>
      </c>
      <c r="C58" s="11" t="s">
        <v>656</v>
      </c>
      <c r="D58" s="11"/>
      <c r="E58" s="4" t="s">
        <v>37</v>
      </c>
      <c r="F58" s="4" t="s">
        <v>37</v>
      </c>
      <c r="G58" s="11"/>
    </row>
    <row r="59" spans="1:7" ht="16.5" thickBot="1">
      <c r="A59" s="18" t="s">
        <v>65</v>
      </c>
      <c r="B59" s="11" t="s">
        <v>614</v>
      </c>
      <c r="C59" s="11" t="s">
        <v>655</v>
      </c>
      <c r="D59" s="11"/>
      <c r="E59" s="4" t="s">
        <v>37</v>
      </c>
      <c r="F59" s="4" t="s">
        <v>37</v>
      </c>
      <c r="G59" s="11"/>
    </row>
    <row r="60" spans="1:7" ht="26.25" thickBot="1">
      <c r="A60" s="19" t="s">
        <v>232</v>
      </c>
      <c r="B60" s="11" t="s">
        <v>646</v>
      </c>
      <c r="C60" s="11" t="s">
        <v>654</v>
      </c>
      <c r="D60" s="11"/>
      <c r="E60" s="4" t="s">
        <v>37</v>
      </c>
      <c r="F60" s="4" t="s">
        <v>37</v>
      </c>
      <c r="G60" s="11"/>
    </row>
    <row r="61" spans="1:7" ht="16.5" thickBot="1">
      <c r="A61" s="262" t="s">
        <v>219</v>
      </c>
      <c r="B61" s="263"/>
      <c r="C61" s="4" t="s">
        <v>647</v>
      </c>
      <c r="D61" s="4" t="s">
        <v>234</v>
      </c>
      <c r="E61" s="4" t="s">
        <v>40</v>
      </c>
      <c r="F61" s="4" t="s">
        <v>41</v>
      </c>
      <c r="G61" s="4" t="s">
        <v>235</v>
      </c>
    </row>
    <row r="62" spans="1:7" ht="16.5" thickBot="1">
      <c r="A62" s="16" t="s">
        <v>43</v>
      </c>
      <c r="B62" s="11" t="s">
        <v>642</v>
      </c>
      <c r="C62" s="11" t="s">
        <v>643</v>
      </c>
      <c r="D62" s="11"/>
      <c r="E62" s="4" t="s">
        <v>37</v>
      </c>
      <c r="F62" s="4" t="s">
        <v>37</v>
      </c>
      <c r="G62" s="11"/>
    </row>
    <row r="63" spans="1:7" ht="16.5" thickBot="1">
      <c r="A63" s="16" t="s">
        <v>43</v>
      </c>
      <c r="B63" s="11" t="s">
        <v>384</v>
      </c>
      <c r="C63" s="11" t="s">
        <v>385</v>
      </c>
      <c r="D63" s="11"/>
      <c r="E63" s="4" t="s">
        <v>37</v>
      </c>
      <c r="F63" s="4" t="s">
        <v>37</v>
      </c>
      <c r="G63" s="11"/>
    </row>
    <row r="64" spans="1:7" ht="16.5" thickBot="1">
      <c r="A64" s="17" t="s">
        <v>44</v>
      </c>
      <c r="B64" s="11" t="s">
        <v>640</v>
      </c>
      <c r="C64" s="11" t="s">
        <v>641</v>
      </c>
      <c r="D64" s="11"/>
      <c r="E64" s="4" t="s">
        <v>37</v>
      </c>
      <c r="F64" s="4" t="s">
        <v>37</v>
      </c>
      <c r="G64" s="11"/>
    </row>
    <row r="65" spans="1:7" ht="16.5" thickBot="1">
      <c r="A65" s="18" t="s">
        <v>65</v>
      </c>
      <c r="B65" s="11" t="s">
        <v>638</v>
      </c>
      <c r="C65" s="11" t="s">
        <v>639</v>
      </c>
      <c r="D65" s="11"/>
      <c r="E65" s="4" t="s">
        <v>37</v>
      </c>
      <c r="F65" s="4" t="s">
        <v>37</v>
      </c>
      <c r="G65" s="11"/>
    </row>
    <row r="66" spans="1:7" ht="26.25" thickBot="1">
      <c r="A66" s="19" t="s">
        <v>232</v>
      </c>
      <c r="B66" s="11" t="s">
        <v>636</v>
      </c>
      <c r="C66" s="11" t="s">
        <v>637</v>
      </c>
      <c r="D66" s="11"/>
      <c r="E66" s="4" t="s">
        <v>37</v>
      </c>
      <c r="F66" s="4" t="s">
        <v>37</v>
      </c>
      <c r="G66" s="11"/>
    </row>
    <row r="67" spans="1:7" s="7" customFormat="1"/>
    <row r="68" spans="1:7" s="7" customFormat="1"/>
    <row r="69" spans="1:7" s="7" customFormat="1"/>
    <row r="70" spans="1:7" s="7" customFormat="1"/>
    <row r="71" spans="1:7" s="7" customFormat="1"/>
    <row r="72" spans="1:7" s="7" customFormat="1"/>
    <row r="73" spans="1:7" s="7" customFormat="1"/>
    <row r="74" spans="1:7" s="7" customFormat="1"/>
    <row r="75" spans="1:7" s="7" customFormat="1"/>
    <row r="76" spans="1:7" s="7" customFormat="1"/>
    <row r="77" spans="1:7" s="7" customFormat="1"/>
    <row r="78" spans="1:7" s="7" customFormat="1"/>
    <row r="79" spans="1:7" s="7" customFormat="1"/>
    <row r="80" spans="1:7"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sheetData>
  <mergeCells count="8">
    <mergeCell ref="A54:B54"/>
    <mergeCell ref="A61:B61"/>
    <mergeCell ref="C2:D6"/>
    <mergeCell ref="A7:B7"/>
    <mergeCell ref="A12:B12"/>
    <mergeCell ref="A17:B17"/>
    <mergeCell ref="A28:B28"/>
    <mergeCell ref="A48:B48"/>
  </mergeCells>
  <conditionalFormatting sqref="E67:F261 E55:F55 E23:F27 E56 F56:F60">
    <cfRule type="beginsWith" dxfId="1606" priority="662" stopIfTrue="1" operator="beginsWith" text="Not Applicable">
      <formula>LEFT(E23,LEN("Not Applicable"))="Not Applicable"</formula>
    </cfRule>
    <cfRule type="beginsWith" dxfId="1605" priority="663" stopIfTrue="1" operator="beginsWith" text="Waived">
      <formula>LEFT(E23,LEN("Waived"))="Waived"</formula>
    </cfRule>
    <cfRule type="beginsWith" dxfId="1604" priority="664" stopIfTrue="1" operator="beginsWith" text="Pre-Passed">
      <formula>LEFT(E23,LEN("Pre-Passed"))="Pre-Passed"</formula>
    </cfRule>
    <cfRule type="beginsWith" dxfId="1603" priority="665" stopIfTrue="1" operator="beginsWith" text="Completed">
      <formula>LEFT(E23,LEN("Completed"))="Completed"</formula>
    </cfRule>
    <cfRule type="beginsWith" dxfId="1602" priority="666" stopIfTrue="1" operator="beginsWith" text="Partial">
      <formula>LEFT(E23,LEN("Partial"))="Partial"</formula>
    </cfRule>
    <cfRule type="beginsWith" dxfId="1601" priority="667" stopIfTrue="1" operator="beginsWith" text="Missing">
      <formula>LEFT(E23,LEN("Missing"))="Missing"</formula>
    </cfRule>
    <cfRule type="beginsWith" dxfId="1600" priority="668" stopIfTrue="1" operator="beginsWith" text="Untested">
      <formula>LEFT(E23,LEN("Untested"))="Untested"</formula>
    </cfRule>
    <cfRule type="notContainsBlanks" dxfId="1599" priority="676" stopIfTrue="1">
      <formula>LEN(TRIM(E23))&gt;0</formula>
    </cfRule>
  </conditionalFormatting>
  <conditionalFormatting sqref="A7 A40:A41 A44 A67:A261 A55:A60 A17:A27">
    <cfRule type="beginsWith" dxfId="1598" priority="669" stopIfTrue="1" operator="beginsWith" text="Exceptional">
      <formula>LEFT(A7,LEN("Exceptional"))="Exceptional"</formula>
    </cfRule>
    <cfRule type="beginsWith" dxfId="1597" priority="670" stopIfTrue="1" operator="beginsWith" text="Professional">
      <formula>LEFT(A7,LEN("Professional"))="Professional"</formula>
    </cfRule>
    <cfRule type="beginsWith" dxfId="1596" priority="671" stopIfTrue="1" operator="beginsWith" text="Advanced">
      <formula>LEFT(A7,LEN("Advanced"))="Advanced"</formula>
    </cfRule>
    <cfRule type="beginsWith" dxfId="1595" priority="672" stopIfTrue="1" operator="beginsWith" text="Intermediate">
      <formula>LEFT(A7,LEN("Intermediate"))="Intermediate"</formula>
    </cfRule>
    <cfRule type="beginsWith" dxfId="1594" priority="673" stopIfTrue="1" operator="beginsWith" text="Basic">
      <formula>LEFT(A7,LEN("Basic"))="Basic"</formula>
    </cfRule>
    <cfRule type="beginsWith" dxfId="1593" priority="674" stopIfTrue="1" operator="beginsWith" text="Required">
      <formula>LEFT(A7,LEN("Required"))="Required"</formula>
    </cfRule>
    <cfRule type="notContainsBlanks" dxfId="1592" priority="675" stopIfTrue="1">
      <formula>LEN(TRIM(A7))&gt;0</formula>
    </cfRule>
  </conditionalFormatting>
  <conditionalFormatting sqref="E40:E41">
    <cfRule type="beginsWith" dxfId="1591" priority="654" stopIfTrue="1" operator="beginsWith" text="Not Applicable">
      <formula>LEFT(E40,LEN("Not Applicable"))="Not Applicable"</formula>
    </cfRule>
    <cfRule type="beginsWith" dxfId="1590" priority="655" stopIfTrue="1" operator="beginsWith" text="Waived">
      <formula>LEFT(E40,LEN("Waived"))="Waived"</formula>
    </cfRule>
    <cfRule type="beginsWith" dxfId="1589" priority="656" stopIfTrue="1" operator="beginsWith" text="Pre-Passed">
      <formula>LEFT(E40,LEN("Pre-Passed"))="Pre-Passed"</formula>
    </cfRule>
    <cfRule type="beginsWith" dxfId="1588" priority="657" stopIfTrue="1" operator="beginsWith" text="Completed">
      <formula>LEFT(E40,LEN("Completed"))="Completed"</formula>
    </cfRule>
    <cfRule type="beginsWith" dxfId="1587" priority="658" stopIfTrue="1" operator="beginsWith" text="Partial">
      <formula>LEFT(E40,LEN("Partial"))="Partial"</formula>
    </cfRule>
    <cfRule type="beginsWith" dxfId="1586" priority="659" stopIfTrue="1" operator="beginsWith" text="Missing">
      <formula>LEFT(E40,LEN("Missing"))="Missing"</formula>
    </cfRule>
    <cfRule type="beginsWith" dxfId="1585" priority="660" stopIfTrue="1" operator="beginsWith" text="Untested">
      <formula>LEFT(E40,LEN("Untested"))="Untested"</formula>
    </cfRule>
    <cfRule type="notContainsBlanks" dxfId="1584" priority="661" stopIfTrue="1">
      <formula>LEN(TRIM(E40))&gt;0</formula>
    </cfRule>
  </conditionalFormatting>
  <conditionalFormatting sqref="E44">
    <cfRule type="beginsWith" dxfId="1583" priority="646" stopIfTrue="1" operator="beginsWith" text="Not Applicable">
      <formula>LEFT(E44,LEN("Not Applicable"))="Not Applicable"</formula>
    </cfRule>
    <cfRule type="beginsWith" dxfId="1582" priority="647" stopIfTrue="1" operator="beginsWith" text="Waived">
      <formula>LEFT(E44,LEN("Waived"))="Waived"</formula>
    </cfRule>
    <cfRule type="beginsWith" dxfId="1581" priority="648" stopIfTrue="1" operator="beginsWith" text="Pre-Passed">
      <formula>LEFT(E44,LEN("Pre-Passed"))="Pre-Passed"</formula>
    </cfRule>
    <cfRule type="beginsWith" dxfId="1580" priority="649" stopIfTrue="1" operator="beginsWith" text="Completed">
      <formula>LEFT(E44,LEN("Completed"))="Completed"</formula>
    </cfRule>
    <cfRule type="beginsWith" dxfId="1579" priority="650" stopIfTrue="1" operator="beginsWith" text="Partial">
      <formula>LEFT(E44,LEN("Partial"))="Partial"</formula>
    </cfRule>
    <cfRule type="beginsWith" dxfId="1578" priority="651" stopIfTrue="1" operator="beginsWith" text="Missing">
      <formula>LEFT(E44,LEN("Missing"))="Missing"</formula>
    </cfRule>
    <cfRule type="beginsWith" dxfId="1577" priority="652" stopIfTrue="1" operator="beginsWith" text="Untested">
      <formula>LEFT(E44,LEN("Untested"))="Untested"</formula>
    </cfRule>
    <cfRule type="notContainsBlanks" dxfId="1576" priority="653" stopIfTrue="1">
      <formula>LEN(TRIM(E44))&gt;0</formula>
    </cfRule>
  </conditionalFormatting>
  <conditionalFormatting sqref="E18:F18 E21:F22 E19 F19:F20">
    <cfRule type="beginsWith" dxfId="1575" priority="638" stopIfTrue="1" operator="beginsWith" text="Not Applicable">
      <formula>LEFT(E18,LEN("Not Applicable"))="Not Applicable"</formula>
    </cfRule>
    <cfRule type="beginsWith" dxfId="1574" priority="639" stopIfTrue="1" operator="beginsWith" text="Waived">
      <formula>LEFT(E18,LEN("Waived"))="Waived"</formula>
    </cfRule>
    <cfRule type="beginsWith" dxfId="1573" priority="640" stopIfTrue="1" operator="beginsWith" text="Pre-Passed">
      <formula>LEFT(E18,LEN("Pre-Passed"))="Pre-Passed"</formula>
    </cfRule>
    <cfRule type="beginsWith" dxfId="1572" priority="641" stopIfTrue="1" operator="beginsWith" text="Completed">
      <formula>LEFT(E18,LEN("Completed"))="Completed"</formula>
    </cfRule>
    <cfRule type="beginsWith" dxfId="1571" priority="642" stopIfTrue="1" operator="beginsWith" text="Partial">
      <formula>LEFT(E18,LEN("Partial"))="Partial"</formula>
    </cfRule>
    <cfRule type="beginsWith" dxfId="1570" priority="643" stopIfTrue="1" operator="beginsWith" text="Missing">
      <formula>LEFT(E18,LEN("Missing"))="Missing"</formula>
    </cfRule>
    <cfRule type="beginsWith" dxfId="1569" priority="644" stopIfTrue="1" operator="beginsWith" text="Untested">
      <formula>LEFT(E18,LEN("Untested"))="Untested"</formula>
    </cfRule>
    <cfRule type="notContainsBlanks" dxfId="1568" priority="645" stopIfTrue="1">
      <formula>LEN(TRIM(E18))&gt;0</formula>
    </cfRule>
  </conditionalFormatting>
  <conditionalFormatting sqref="F7">
    <cfRule type="beginsWith" dxfId="1567" priority="622" stopIfTrue="1" operator="beginsWith" text="Not Applicable">
      <formula>LEFT(F7,LEN("Not Applicable"))="Not Applicable"</formula>
    </cfRule>
    <cfRule type="beginsWith" dxfId="1566" priority="623" stopIfTrue="1" operator="beginsWith" text="Waived">
      <formula>LEFT(F7,LEN("Waived"))="Waived"</formula>
    </cfRule>
    <cfRule type="beginsWith" dxfId="1565" priority="624" stopIfTrue="1" operator="beginsWith" text="Pre-Passed">
      <formula>LEFT(F7,LEN("Pre-Passed"))="Pre-Passed"</formula>
    </cfRule>
    <cfRule type="beginsWith" dxfId="1564" priority="625" stopIfTrue="1" operator="beginsWith" text="Completed">
      <formula>LEFT(F7,LEN("Completed"))="Completed"</formula>
    </cfRule>
    <cfRule type="beginsWith" dxfId="1563" priority="626" stopIfTrue="1" operator="beginsWith" text="Partial">
      <formula>LEFT(F7,LEN("Partial"))="Partial"</formula>
    </cfRule>
    <cfRule type="beginsWith" dxfId="1562" priority="627" stopIfTrue="1" operator="beginsWith" text="Missing">
      <formula>LEFT(F7,LEN("Missing"))="Missing"</formula>
    </cfRule>
    <cfRule type="beginsWith" dxfId="1561" priority="628" stopIfTrue="1" operator="beginsWith" text="Untested">
      <formula>LEFT(F7,LEN("Untested"))="Untested"</formula>
    </cfRule>
    <cfRule type="notContainsBlanks" dxfId="1560" priority="629" stopIfTrue="1">
      <formula>LEN(TRIM(F7))&gt;0</formula>
    </cfRule>
  </conditionalFormatting>
  <conditionalFormatting sqref="E7">
    <cfRule type="beginsWith" dxfId="1559" priority="630" stopIfTrue="1" operator="beginsWith" text="Not Applicable">
      <formula>LEFT(E7,LEN("Not Applicable"))="Not Applicable"</formula>
    </cfRule>
    <cfRule type="beginsWith" dxfId="1558" priority="631" stopIfTrue="1" operator="beginsWith" text="Waived">
      <formula>LEFT(E7,LEN("Waived"))="Waived"</formula>
    </cfRule>
    <cfRule type="beginsWith" dxfId="1557" priority="632" stopIfTrue="1" operator="beginsWith" text="Pre-Passed">
      <formula>LEFT(E7,LEN("Pre-Passed"))="Pre-Passed"</formula>
    </cfRule>
    <cfRule type="beginsWith" dxfId="1556" priority="633" stopIfTrue="1" operator="beginsWith" text="Completed">
      <formula>LEFT(E7,LEN("Completed"))="Completed"</formula>
    </cfRule>
    <cfRule type="beginsWith" dxfId="1555" priority="634" stopIfTrue="1" operator="beginsWith" text="Partial">
      <formula>LEFT(E7,LEN("Partial"))="Partial"</formula>
    </cfRule>
    <cfRule type="beginsWith" dxfId="1554" priority="635" stopIfTrue="1" operator="beginsWith" text="Missing">
      <formula>LEFT(E7,LEN("Missing"))="Missing"</formula>
    </cfRule>
    <cfRule type="beginsWith" dxfId="1553" priority="636" stopIfTrue="1" operator="beginsWith" text="Untested">
      <formula>LEFT(E7,LEN("Untested"))="Untested"</formula>
    </cfRule>
    <cfRule type="notContainsBlanks" dxfId="1552" priority="637" stopIfTrue="1">
      <formula>LEN(TRIM(E7))&gt;0</formula>
    </cfRule>
  </conditionalFormatting>
  <conditionalFormatting sqref="E28">
    <cfRule type="beginsWith" dxfId="1551" priority="606" stopIfTrue="1" operator="beginsWith" text="Not Applicable">
      <formula>LEFT(E28,LEN("Not Applicable"))="Not Applicable"</formula>
    </cfRule>
    <cfRule type="beginsWith" dxfId="1550" priority="607" stopIfTrue="1" operator="beginsWith" text="Waived">
      <formula>LEFT(E28,LEN("Waived"))="Waived"</formula>
    </cfRule>
    <cfRule type="beginsWith" dxfId="1549" priority="608" stopIfTrue="1" operator="beginsWith" text="Pre-Passed">
      <formula>LEFT(E28,LEN("Pre-Passed"))="Pre-Passed"</formula>
    </cfRule>
    <cfRule type="beginsWith" dxfId="1548" priority="609" stopIfTrue="1" operator="beginsWith" text="Completed">
      <formula>LEFT(E28,LEN("Completed"))="Completed"</formula>
    </cfRule>
    <cfRule type="beginsWith" dxfId="1547" priority="610" stopIfTrue="1" operator="beginsWith" text="Partial">
      <formula>LEFT(E28,LEN("Partial"))="Partial"</formula>
    </cfRule>
    <cfRule type="beginsWith" dxfId="1546" priority="611" stopIfTrue="1" operator="beginsWith" text="Missing">
      <formula>LEFT(E28,LEN("Missing"))="Missing"</formula>
    </cfRule>
    <cfRule type="beginsWith" dxfId="1545" priority="612" stopIfTrue="1" operator="beginsWith" text="Untested">
      <formula>LEFT(E28,LEN("Untested"))="Untested"</formula>
    </cfRule>
    <cfRule type="notContainsBlanks" dxfId="1544" priority="613" stopIfTrue="1">
      <formula>LEN(TRIM(E28))&gt;0</formula>
    </cfRule>
  </conditionalFormatting>
  <conditionalFormatting sqref="E17">
    <cfRule type="beginsWith" dxfId="1543" priority="614" stopIfTrue="1" operator="beginsWith" text="Not Applicable">
      <formula>LEFT(E17,LEN("Not Applicable"))="Not Applicable"</formula>
    </cfRule>
    <cfRule type="beginsWith" dxfId="1542" priority="615" stopIfTrue="1" operator="beginsWith" text="Waived">
      <formula>LEFT(E17,LEN("Waived"))="Waived"</formula>
    </cfRule>
    <cfRule type="beginsWith" dxfId="1541" priority="616" stopIfTrue="1" operator="beginsWith" text="Pre-Passed">
      <formula>LEFT(E17,LEN("Pre-Passed"))="Pre-Passed"</formula>
    </cfRule>
    <cfRule type="beginsWith" dxfId="1540" priority="617" stopIfTrue="1" operator="beginsWith" text="Completed">
      <formula>LEFT(E17,LEN("Completed"))="Completed"</formula>
    </cfRule>
    <cfRule type="beginsWith" dxfId="1539" priority="618" stopIfTrue="1" operator="beginsWith" text="Partial">
      <formula>LEFT(E17,LEN("Partial"))="Partial"</formula>
    </cfRule>
    <cfRule type="beginsWith" dxfId="1538" priority="619" stopIfTrue="1" operator="beginsWith" text="Missing">
      <formula>LEFT(E17,LEN("Missing"))="Missing"</formula>
    </cfRule>
    <cfRule type="beginsWith" dxfId="1537" priority="620" stopIfTrue="1" operator="beginsWith" text="Untested">
      <formula>LEFT(E17,LEN("Untested"))="Untested"</formula>
    </cfRule>
    <cfRule type="notContainsBlanks" dxfId="1536" priority="621" stopIfTrue="1">
      <formula>LEN(TRIM(E17))&gt;0</formula>
    </cfRule>
  </conditionalFormatting>
  <conditionalFormatting sqref="E42">
    <cfRule type="beginsWith" dxfId="1535" priority="552" stopIfTrue="1" operator="beginsWith" text="Not Applicable">
      <formula>LEFT(E42,LEN("Not Applicable"))="Not Applicable"</formula>
    </cfRule>
    <cfRule type="beginsWith" dxfId="1534" priority="553" stopIfTrue="1" operator="beginsWith" text="Waived">
      <formula>LEFT(E42,LEN("Waived"))="Waived"</formula>
    </cfRule>
    <cfRule type="beginsWith" dxfId="1533" priority="554" stopIfTrue="1" operator="beginsWith" text="Pre-Passed">
      <formula>LEFT(E42,LEN("Pre-Passed"))="Pre-Passed"</formula>
    </cfRule>
    <cfRule type="beginsWith" dxfId="1532" priority="555" stopIfTrue="1" operator="beginsWith" text="Completed">
      <formula>LEFT(E42,LEN("Completed"))="Completed"</formula>
    </cfRule>
    <cfRule type="beginsWith" dxfId="1531" priority="556" stopIfTrue="1" operator="beginsWith" text="Partial">
      <formula>LEFT(E42,LEN("Partial"))="Partial"</formula>
    </cfRule>
    <cfRule type="beginsWith" dxfId="1530" priority="557" stopIfTrue="1" operator="beginsWith" text="Missing">
      <formula>LEFT(E42,LEN("Missing"))="Missing"</formula>
    </cfRule>
    <cfRule type="beginsWith" dxfId="1529" priority="558" stopIfTrue="1" operator="beginsWith" text="Untested">
      <formula>LEFT(E42,LEN("Untested"))="Untested"</formula>
    </cfRule>
    <cfRule type="notContainsBlanks" dxfId="1528" priority="559" stopIfTrue="1">
      <formula>LEN(TRIM(E42))&gt;0</formula>
    </cfRule>
  </conditionalFormatting>
  <conditionalFormatting sqref="E57:E60">
    <cfRule type="beginsWith" dxfId="1527" priority="598" stopIfTrue="1" operator="beginsWith" text="Not Applicable">
      <formula>LEFT(E57,LEN("Not Applicable"))="Not Applicable"</formula>
    </cfRule>
    <cfRule type="beginsWith" dxfId="1526" priority="599" stopIfTrue="1" operator="beginsWith" text="Waived">
      <formula>LEFT(E57,LEN("Waived"))="Waived"</formula>
    </cfRule>
    <cfRule type="beginsWith" dxfId="1525" priority="600" stopIfTrue="1" operator="beginsWith" text="Pre-Passed">
      <formula>LEFT(E57,LEN("Pre-Passed"))="Pre-Passed"</formula>
    </cfRule>
    <cfRule type="beginsWith" dxfId="1524" priority="601" stopIfTrue="1" operator="beginsWith" text="Completed">
      <formula>LEFT(E57,LEN("Completed"))="Completed"</formula>
    </cfRule>
    <cfRule type="beginsWith" dxfId="1523" priority="602" stopIfTrue="1" operator="beginsWith" text="Partial">
      <formula>LEFT(E57,LEN("Partial"))="Partial"</formula>
    </cfRule>
    <cfRule type="beginsWith" dxfId="1522" priority="603" stopIfTrue="1" operator="beginsWith" text="Missing">
      <formula>LEFT(E57,LEN("Missing"))="Missing"</formula>
    </cfRule>
    <cfRule type="beginsWith" dxfId="1521" priority="604" stopIfTrue="1" operator="beginsWith" text="Untested">
      <formula>LEFT(E57,LEN("Untested"))="Untested"</formula>
    </cfRule>
    <cfRule type="notContainsBlanks" dxfId="1520" priority="605" stopIfTrue="1">
      <formula>LEN(TRIM(E57))&gt;0</formula>
    </cfRule>
  </conditionalFormatting>
  <conditionalFormatting sqref="E54">
    <cfRule type="beginsWith" dxfId="1519" priority="590" stopIfTrue="1" operator="beginsWith" text="Not Applicable">
      <formula>LEFT(E54,LEN("Not Applicable"))="Not Applicable"</formula>
    </cfRule>
    <cfRule type="beginsWith" dxfId="1518" priority="591" stopIfTrue="1" operator="beginsWith" text="Waived">
      <formula>LEFT(E54,LEN("Waived"))="Waived"</formula>
    </cfRule>
    <cfRule type="beginsWith" dxfId="1517" priority="592" stopIfTrue="1" operator="beginsWith" text="Pre-Passed">
      <formula>LEFT(E54,LEN("Pre-Passed"))="Pre-Passed"</formula>
    </cfRule>
    <cfRule type="beginsWith" dxfId="1516" priority="593" stopIfTrue="1" operator="beginsWith" text="Completed">
      <formula>LEFT(E54,LEN("Completed"))="Completed"</formula>
    </cfRule>
    <cfRule type="beginsWith" dxfId="1515" priority="594" stopIfTrue="1" operator="beginsWith" text="Partial">
      <formula>LEFT(E54,LEN("Partial"))="Partial"</formula>
    </cfRule>
    <cfRule type="beginsWith" dxfId="1514" priority="595" stopIfTrue="1" operator="beginsWith" text="Missing">
      <formula>LEFT(E54,LEN("Missing"))="Missing"</formula>
    </cfRule>
    <cfRule type="beginsWith" dxfId="1513" priority="596" stopIfTrue="1" operator="beginsWith" text="Untested">
      <formula>LEFT(E54,LEN("Untested"))="Untested"</formula>
    </cfRule>
    <cfRule type="notContainsBlanks" dxfId="1512" priority="597" stopIfTrue="1">
      <formula>LEN(TRIM(E54))&gt;0</formula>
    </cfRule>
  </conditionalFormatting>
  <conditionalFormatting sqref="E20">
    <cfRule type="beginsWith" dxfId="1511" priority="560" stopIfTrue="1" operator="beginsWith" text="Not Applicable">
      <formula>LEFT(E20,LEN("Not Applicable"))="Not Applicable"</formula>
    </cfRule>
    <cfRule type="beginsWith" dxfId="1510" priority="561" stopIfTrue="1" operator="beginsWith" text="Waived">
      <formula>LEFT(E20,LEN("Waived"))="Waived"</formula>
    </cfRule>
    <cfRule type="beginsWith" dxfId="1509" priority="562" stopIfTrue="1" operator="beginsWith" text="Pre-Passed">
      <formula>LEFT(E20,LEN("Pre-Passed"))="Pre-Passed"</formula>
    </cfRule>
    <cfRule type="beginsWith" dxfId="1508" priority="563" stopIfTrue="1" operator="beginsWith" text="Completed">
      <formula>LEFT(E20,LEN("Completed"))="Completed"</formula>
    </cfRule>
    <cfRule type="beginsWith" dxfId="1507" priority="564" stopIfTrue="1" operator="beginsWith" text="Partial">
      <formula>LEFT(E20,LEN("Partial"))="Partial"</formula>
    </cfRule>
    <cfRule type="beginsWith" dxfId="1506" priority="565" stopIfTrue="1" operator="beginsWith" text="Missing">
      <formula>LEFT(E20,LEN("Missing"))="Missing"</formula>
    </cfRule>
    <cfRule type="beginsWith" dxfId="1505" priority="566" stopIfTrue="1" operator="beginsWith" text="Untested">
      <formula>LEFT(E20,LEN("Untested"))="Untested"</formula>
    </cfRule>
    <cfRule type="notContainsBlanks" dxfId="1504" priority="567" stopIfTrue="1">
      <formula>LEN(TRIM(E20))&gt;0</formula>
    </cfRule>
  </conditionalFormatting>
  <conditionalFormatting sqref="E45">
    <cfRule type="beginsWith" dxfId="1503" priority="544" stopIfTrue="1" operator="beginsWith" text="Not Applicable">
      <formula>LEFT(E45,LEN("Not Applicable"))="Not Applicable"</formula>
    </cfRule>
    <cfRule type="beginsWith" dxfId="1502" priority="545" stopIfTrue="1" operator="beginsWith" text="Waived">
      <formula>LEFT(E45,LEN("Waived"))="Waived"</formula>
    </cfRule>
    <cfRule type="beginsWith" dxfId="1501" priority="546" stopIfTrue="1" operator="beginsWith" text="Pre-Passed">
      <formula>LEFT(E45,LEN("Pre-Passed"))="Pre-Passed"</formula>
    </cfRule>
    <cfRule type="beginsWith" dxfId="1500" priority="547" stopIfTrue="1" operator="beginsWith" text="Completed">
      <formula>LEFT(E45,LEN("Completed"))="Completed"</formula>
    </cfRule>
    <cfRule type="beginsWith" dxfId="1499" priority="548" stopIfTrue="1" operator="beginsWith" text="Partial">
      <formula>LEFT(E45,LEN("Partial"))="Partial"</formula>
    </cfRule>
    <cfRule type="beginsWith" dxfId="1498" priority="549" stopIfTrue="1" operator="beginsWith" text="Missing">
      <formula>LEFT(E45,LEN("Missing"))="Missing"</formula>
    </cfRule>
    <cfRule type="beginsWith" dxfId="1497" priority="550" stopIfTrue="1" operator="beginsWith" text="Untested">
      <formula>LEFT(E45,LEN("Untested"))="Untested"</formula>
    </cfRule>
    <cfRule type="notContainsBlanks" dxfId="1496" priority="551" stopIfTrue="1">
      <formula>LEN(TRIM(E45))&gt;0</formula>
    </cfRule>
  </conditionalFormatting>
  <conditionalFormatting sqref="E36 E38:F38 E39 F39:F47">
    <cfRule type="beginsWith" dxfId="1495" priority="483" stopIfTrue="1" operator="beginsWith" text="Not Applicable">
      <formula>LEFT(E36,LEN("Not Applicable"))="Not Applicable"</formula>
    </cfRule>
    <cfRule type="beginsWith" dxfId="1494" priority="484" stopIfTrue="1" operator="beginsWith" text="Waived">
      <formula>LEFT(E36,LEN("Waived"))="Waived"</formula>
    </cfRule>
    <cfRule type="beginsWith" dxfId="1493" priority="485" stopIfTrue="1" operator="beginsWith" text="Pre-Passed">
      <formula>LEFT(E36,LEN("Pre-Passed"))="Pre-Passed"</formula>
    </cfRule>
    <cfRule type="beginsWith" dxfId="1492" priority="486" stopIfTrue="1" operator="beginsWith" text="Completed">
      <formula>LEFT(E36,LEN("Completed"))="Completed"</formula>
    </cfRule>
    <cfRule type="beginsWith" dxfId="1491" priority="487" stopIfTrue="1" operator="beginsWith" text="Partial">
      <formula>LEFT(E36,LEN("Partial"))="Partial"</formula>
    </cfRule>
    <cfRule type="beginsWith" dxfId="1490" priority="488" stopIfTrue="1" operator="beginsWith" text="Missing">
      <formula>LEFT(E36,LEN("Missing"))="Missing"</formula>
    </cfRule>
    <cfRule type="beginsWith" dxfId="1489" priority="489" stopIfTrue="1" operator="beginsWith" text="Untested">
      <formula>LEFT(E36,LEN("Untested"))="Untested"</formula>
    </cfRule>
    <cfRule type="notContainsBlanks" dxfId="1488" priority="497" stopIfTrue="1">
      <formula>LEN(TRIM(E36))&gt;0</formula>
    </cfRule>
  </conditionalFormatting>
  <conditionalFormatting sqref="A33 A36 A39 A29:A30">
    <cfRule type="beginsWith" dxfId="1487" priority="490" stopIfTrue="1" operator="beginsWith" text="Exceptional">
      <formula>LEFT(A29,LEN("Exceptional"))="Exceptional"</formula>
    </cfRule>
    <cfRule type="beginsWith" dxfId="1486" priority="491" stopIfTrue="1" operator="beginsWith" text="Professional">
      <formula>LEFT(A29,LEN("Professional"))="Professional"</formula>
    </cfRule>
    <cfRule type="beginsWith" dxfId="1485" priority="492" stopIfTrue="1" operator="beginsWith" text="Advanced">
      <formula>LEFT(A29,LEN("Advanced"))="Advanced"</formula>
    </cfRule>
    <cfRule type="beginsWith" dxfId="1484" priority="493" stopIfTrue="1" operator="beginsWith" text="Intermediate">
      <formula>LEFT(A29,LEN("Intermediate"))="Intermediate"</formula>
    </cfRule>
    <cfRule type="beginsWith" dxfId="1483" priority="494" stopIfTrue="1" operator="beginsWith" text="Basic">
      <formula>LEFT(A29,LEN("Basic"))="Basic"</formula>
    </cfRule>
    <cfRule type="beginsWith" dxfId="1482" priority="495" stopIfTrue="1" operator="beginsWith" text="Required">
      <formula>LEFT(A29,LEN("Required"))="Required"</formula>
    </cfRule>
    <cfRule type="notContainsBlanks" dxfId="1481" priority="496" stopIfTrue="1">
      <formula>LEN(TRIM(A29))&gt;0</formula>
    </cfRule>
  </conditionalFormatting>
  <conditionalFormatting sqref="E46">
    <cfRule type="beginsWith" dxfId="1480" priority="536" stopIfTrue="1" operator="beginsWith" text="Not Applicable">
      <formula>LEFT(E46,LEN("Not Applicable"))="Not Applicable"</formula>
    </cfRule>
    <cfRule type="beginsWith" dxfId="1479" priority="537" stopIfTrue="1" operator="beginsWith" text="Waived">
      <formula>LEFT(E46,LEN("Waived"))="Waived"</formula>
    </cfRule>
    <cfRule type="beginsWith" dxfId="1478" priority="538" stopIfTrue="1" operator="beginsWith" text="Pre-Passed">
      <formula>LEFT(E46,LEN("Pre-Passed"))="Pre-Passed"</formula>
    </cfRule>
    <cfRule type="beginsWith" dxfId="1477" priority="539" stopIfTrue="1" operator="beginsWith" text="Completed">
      <formula>LEFT(E46,LEN("Completed"))="Completed"</formula>
    </cfRule>
    <cfRule type="beginsWith" dxfId="1476" priority="540" stopIfTrue="1" operator="beginsWith" text="Partial">
      <formula>LEFT(E46,LEN("Partial"))="Partial"</formula>
    </cfRule>
    <cfRule type="beginsWith" dxfId="1475" priority="541" stopIfTrue="1" operator="beginsWith" text="Missing">
      <formula>LEFT(E46,LEN("Missing"))="Missing"</formula>
    </cfRule>
    <cfRule type="beginsWith" dxfId="1474" priority="542" stopIfTrue="1" operator="beginsWith" text="Untested">
      <formula>LEFT(E46,LEN("Untested"))="Untested"</formula>
    </cfRule>
    <cfRule type="notContainsBlanks" dxfId="1473" priority="543" stopIfTrue="1">
      <formula>LEN(TRIM(E46))&gt;0</formula>
    </cfRule>
  </conditionalFormatting>
  <conditionalFormatting sqref="A31">
    <cfRule type="beginsWith" dxfId="1472" priority="460" stopIfTrue="1" operator="beginsWith" text="Exceptional">
      <formula>LEFT(A31,LEN("Exceptional"))="Exceptional"</formula>
    </cfRule>
    <cfRule type="beginsWith" dxfId="1471" priority="461" stopIfTrue="1" operator="beginsWith" text="Professional">
      <formula>LEFT(A31,LEN("Professional"))="Professional"</formula>
    </cfRule>
    <cfRule type="beginsWith" dxfId="1470" priority="462" stopIfTrue="1" operator="beginsWith" text="Advanced">
      <formula>LEFT(A31,LEN("Advanced"))="Advanced"</formula>
    </cfRule>
    <cfRule type="beginsWith" dxfId="1469" priority="463" stopIfTrue="1" operator="beginsWith" text="Intermediate">
      <formula>LEFT(A31,LEN("Intermediate"))="Intermediate"</formula>
    </cfRule>
    <cfRule type="beginsWith" dxfId="1468" priority="464" stopIfTrue="1" operator="beginsWith" text="Basic">
      <formula>LEFT(A31,LEN("Basic"))="Basic"</formula>
    </cfRule>
    <cfRule type="beginsWith" dxfId="1467" priority="465" stopIfTrue="1" operator="beginsWith" text="Required">
      <formula>LEFT(A31,LEN("Required"))="Required"</formula>
    </cfRule>
    <cfRule type="notContainsBlanks" dxfId="1466" priority="466" stopIfTrue="1">
      <formula>LEN(TRIM(A31))&gt;0</formula>
    </cfRule>
  </conditionalFormatting>
  <conditionalFormatting sqref="E43">
    <cfRule type="beginsWith" dxfId="1465" priority="528" stopIfTrue="1" operator="beginsWith" text="Not Applicable">
      <formula>LEFT(E43,LEN("Not Applicable"))="Not Applicable"</formula>
    </cfRule>
    <cfRule type="beginsWith" dxfId="1464" priority="529" stopIfTrue="1" operator="beginsWith" text="Waived">
      <formula>LEFT(E43,LEN("Waived"))="Waived"</formula>
    </cfRule>
    <cfRule type="beginsWith" dxfId="1463" priority="530" stopIfTrue="1" operator="beginsWith" text="Pre-Passed">
      <formula>LEFT(E43,LEN("Pre-Passed"))="Pre-Passed"</formula>
    </cfRule>
    <cfRule type="beginsWith" dxfId="1462" priority="531" stopIfTrue="1" operator="beginsWith" text="Completed">
      <formula>LEFT(E43,LEN("Completed"))="Completed"</formula>
    </cfRule>
    <cfRule type="beginsWith" dxfId="1461" priority="532" stopIfTrue="1" operator="beginsWith" text="Partial">
      <formula>LEFT(E43,LEN("Partial"))="Partial"</formula>
    </cfRule>
    <cfRule type="beginsWith" dxfId="1460" priority="533" stopIfTrue="1" operator="beginsWith" text="Missing">
      <formula>LEFT(E43,LEN("Missing"))="Missing"</formula>
    </cfRule>
    <cfRule type="beginsWith" dxfId="1459" priority="534" stopIfTrue="1" operator="beginsWith" text="Untested">
      <formula>LEFT(E43,LEN("Untested"))="Untested"</formula>
    </cfRule>
    <cfRule type="notContainsBlanks" dxfId="1458" priority="535" stopIfTrue="1">
      <formula>LEN(TRIM(E43))&gt;0</formula>
    </cfRule>
  </conditionalFormatting>
  <conditionalFormatting sqref="F17">
    <cfRule type="beginsWith" dxfId="1457" priority="520" stopIfTrue="1" operator="beginsWith" text="Not Applicable">
      <formula>LEFT(F17,LEN("Not Applicable"))="Not Applicable"</formula>
    </cfRule>
    <cfRule type="beginsWith" dxfId="1456" priority="521" stopIfTrue="1" operator="beginsWith" text="Waived">
      <formula>LEFT(F17,LEN("Waived"))="Waived"</formula>
    </cfRule>
    <cfRule type="beginsWith" dxfId="1455" priority="522" stopIfTrue="1" operator="beginsWith" text="Pre-Passed">
      <formula>LEFT(F17,LEN("Pre-Passed"))="Pre-Passed"</formula>
    </cfRule>
    <cfRule type="beginsWith" dxfId="1454" priority="523" stopIfTrue="1" operator="beginsWith" text="Completed">
      <formula>LEFT(F17,LEN("Completed"))="Completed"</formula>
    </cfRule>
    <cfRule type="beginsWith" dxfId="1453" priority="524" stopIfTrue="1" operator="beginsWith" text="Partial">
      <formula>LEFT(F17,LEN("Partial"))="Partial"</formula>
    </cfRule>
    <cfRule type="beginsWith" dxfId="1452" priority="525" stopIfTrue="1" operator="beginsWith" text="Missing">
      <formula>LEFT(F17,LEN("Missing"))="Missing"</formula>
    </cfRule>
    <cfRule type="beginsWith" dxfId="1451" priority="526" stopIfTrue="1" operator="beginsWith" text="Untested">
      <formula>LEFT(F17,LEN("Untested"))="Untested"</formula>
    </cfRule>
    <cfRule type="notContainsBlanks" dxfId="1450" priority="527" stopIfTrue="1">
      <formula>LEN(TRIM(F17))&gt;0</formula>
    </cfRule>
  </conditionalFormatting>
  <conditionalFormatting sqref="A28">
    <cfRule type="beginsWith" dxfId="1449" priority="506" stopIfTrue="1" operator="beginsWith" text="Exceptional">
      <formula>LEFT(A28,LEN("Exceptional"))="Exceptional"</formula>
    </cfRule>
    <cfRule type="beginsWith" dxfId="1448" priority="507" stopIfTrue="1" operator="beginsWith" text="Professional">
      <formula>LEFT(A28,LEN("Professional"))="Professional"</formula>
    </cfRule>
    <cfRule type="beginsWith" dxfId="1447" priority="508" stopIfTrue="1" operator="beginsWith" text="Advanced">
      <formula>LEFT(A28,LEN("Advanced"))="Advanced"</formula>
    </cfRule>
    <cfRule type="beginsWith" dxfId="1446" priority="509" stopIfTrue="1" operator="beginsWith" text="Intermediate">
      <formula>LEFT(A28,LEN("Intermediate"))="Intermediate"</formula>
    </cfRule>
    <cfRule type="beginsWith" dxfId="1445" priority="510" stopIfTrue="1" operator="beginsWith" text="Basic">
      <formula>LEFT(A28,LEN("Basic"))="Basic"</formula>
    </cfRule>
    <cfRule type="beginsWith" dxfId="1444" priority="511" stopIfTrue="1" operator="beginsWith" text="Required">
      <formula>LEFT(A28,LEN("Required"))="Required"</formula>
    </cfRule>
    <cfRule type="notContainsBlanks" dxfId="1443" priority="512" stopIfTrue="1">
      <formula>LEN(TRIM(A28))&gt;0</formula>
    </cfRule>
  </conditionalFormatting>
  <conditionalFormatting sqref="F28">
    <cfRule type="beginsWith" dxfId="1442" priority="498" stopIfTrue="1" operator="beginsWith" text="Not Applicable">
      <formula>LEFT(F28,LEN("Not Applicable"))="Not Applicable"</formula>
    </cfRule>
    <cfRule type="beginsWith" dxfId="1441" priority="499" stopIfTrue="1" operator="beginsWith" text="Waived">
      <formula>LEFT(F28,LEN("Waived"))="Waived"</formula>
    </cfRule>
    <cfRule type="beginsWith" dxfId="1440" priority="500" stopIfTrue="1" operator="beginsWith" text="Pre-Passed">
      <formula>LEFT(F28,LEN("Pre-Passed"))="Pre-Passed"</formula>
    </cfRule>
    <cfRule type="beginsWith" dxfId="1439" priority="501" stopIfTrue="1" operator="beginsWith" text="Completed">
      <formula>LEFT(F28,LEN("Completed"))="Completed"</formula>
    </cfRule>
    <cfRule type="beginsWith" dxfId="1438" priority="502" stopIfTrue="1" operator="beginsWith" text="Partial">
      <formula>LEFT(F28,LEN("Partial"))="Partial"</formula>
    </cfRule>
    <cfRule type="beginsWith" dxfId="1437" priority="503" stopIfTrue="1" operator="beginsWith" text="Missing">
      <formula>LEFT(F28,LEN("Missing"))="Missing"</formula>
    </cfRule>
    <cfRule type="beginsWith" dxfId="1436" priority="504" stopIfTrue="1" operator="beginsWith" text="Untested">
      <formula>LEFT(F28,LEN("Untested"))="Untested"</formula>
    </cfRule>
    <cfRule type="notContainsBlanks" dxfId="1435" priority="505" stopIfTrue="1">
      <formula>LEN(TRIM(F28))&gt;0</formula>
    </cfRule>
  </conditionalFormatting>
  <conditionalFormatting sqref="E29:F29 E30 F30:F37">
    <cfRule type="beginsWith" dxfId="1434" priority="475" stopIfTrue="1" operator="beginsWith" text="Not Applicable">
      <formula>LEFT(E29,LEN("Not Applicable"))="Not Applicable"</formula>
    </cfRule>
    <cfRule type="beginsWith" dxfId="1433" priority="476" stopIfTrue="1" operator="beginsWith" text="Waived">
      <formula>LEFT(E29,LEN("Waived"))="Waived"</formula>
    </cfRule>
    <cfRule type="beginsWith" dxfId="1432" priority="477" stopIfTrue="1" operator="beginsWith" text="Pre-Passed">
      <formula>LEFT(E29,LEN("Pre-Passed"))="Pre-Passed"</formula>
    </cfRule>
    <cfRule type="beginsWith" dxfId="1431" priority="478" stopIfTrue="1" operator="beginsWith" text="Completed">
      <formula>LEFT(E29,LEN("Completed"))="Completed"</formula>
    </cfRule>
    <cfRule type="beginsWith" dxfId="1430" priority="479" stopIfTrue="1" operator="beginsWith" text="Partial">
      <formula>LEFT(E29,LEN("Partial"))="Partial"</formula>
    </cfRule>
    <cfRule type="beginsWith" dxfId="1429" priority="480" stopIfTrue="1" operator="beginsWith" text="Missing">
      <formula>LEFT(E29,LEN("Missing"))="Missing"</formula>
    </cfRule>
    <cfRule type="beginsWith" dxfId="1428" priority="481" stopIfTrue="1" operator="beginsWith" text="Untested">
      <formula>LEFT(E29,LEN("Untested"))="Untested"</formula>
    </cfRule>
    <cfRule type="notContainsBlanks" dxfId="1427" priority="482" stopIfTrue="1">
      <formula>LEN(TRIM(E29))&gt;0</formula>
    </cfRule>
  </conditionalFormatting>
  <conditionalFormatting sqref="E33">
    <cfRule type="beginsWith" dxfId="1426" priority="467" stopIfTrue="1" operator="beginsWith" text="Not Applicable">
      <formula>LEFT(E33,LEN("Not Applicable"))="Not Applicable"</formula>
    </cfRule>
    <cfRule type="beginsWith" dxfId="1425" priority="468" stopIfTrue="1" operator="beginsWith" text="Waived">
      <formula>LEFT(E33,LEN("Waived"))="Waived"</formula>
    </cfRule>
    <cfRule type="beginsWith" dxfId="1424" priority="469" stopIfTrue="1" operator="beginsWith" text="Pre-Passed">
      <formula>LEFT(E33,LEN("Pre-Passed"))="Pre-Passed"</formula>
    </cfRule>
    <cfRule type="beginsWith" dxfId="1423" priority="470" stopIfTrue="1" operator="beginsWith" text="Completed">
      <formula>LEFT(E33,LEN("Completed"))="Completed"</formula>
    </cfRule>
    <cfRule type="beginsWith" dxfId="1422" priority="471" stopIfTrue="1" operator="beginsWith" text="Partial">
      <formula>LEFT(E33,LEN("Partial"))="Partial"</formula>
    </cfRule>
    <cfRule type="beginsWith" dxfId="1421" priority="472" stopIfTrue="1" operator="beginsWith" text="Missing">
      <formula>LEFT(E33,LEN("Missing"))="Missing"</formula>
    </cfRule>
    <cfRule type="beginsWith" dxfId="1420" priority="473" stopIfTrue="1" operator="beginsWith" text="Untested">
      <formula>LEFT(E33,LEN("Untested"))="Untested"</formula>
    </cfRule>
    <cfRule type="notContainsBlanks" dxfId="1419" priority="474" stopIfTrue="1">
      <formula>LEN(TRIM(E33))&gt;0</formula>
    </cfRule>
  </conditionalFormatting>
  <conditionalFormatting sqref="E31">
    <cfRule type="beginsWith" dxfId="1418" priority="452" stopIfTrue="1" operator="beginsWith" text="Not Applicable">
      <formula>LEFT(E31,LEN("Not Applicable"))="Not Applicable"</formula>
    </cfRule>
    <cfRule type="beginsWith" dxfId="1417" priority="453" stopIfTrue="1" operator="beginsWith" text="Waived">
      <formula>LEFT(E31,LEN("Waived"))="Waived"</formula>
    </cfRule>
    <cfRule type="beginsWith" dxfId="1416" priority="454" stopIfTrue="1" operator="beginsWith" text="Pre-Passed">
      <formula>LEFT(E31,LEN("Pre-Passed"))="Pre-Passed"</formula>
    </cfRule>
    <cfRule type="beginsWith" dxfId="1415" priority="455" stopIfTrue="1" operator="beginsWith" text="Completed">
      <formula>LEFT(E31,LEN("Completed"))="Completed"</formula>
    </cfRule>
    <cfRule type="beginsWith" dxfId="1414" priority="456" stopIfTrue="1" operator="beginsWith" text="Partial">
      <formula>LEFT(E31,LEN("Partial"))="Partial"</formula>
    </cfRule>
    <cfRule type="beginsWith" dxfId="1413" priority="457" stopIfTrue="1" operator="beginsWith" text="Missing">
      <formula>LEFT(E31,LEN("Missing"))="Missing"</formula>
    </cfRule>
    <cfRule type="beginsWith" dxfId="1412" priority="458" stopIfTrue="1" operator="beginsWith" text="Untested">
      <formula>LEFT(E31,LEN("Untested"))="Untested"</formula>
    </cfRule>
    <cfRule type="notContainsBlanks" dxfId="1411" priority="459" stopIfTrue="1">
      <formula>LEN(TRIM(E31))&gt;0</formula>
    </cfRule>
  </conditionalFormatting>
  <conditionalFormatting sqref="E34">
    <cfRule type="beginsWith" dxfId="1410" priority="444" stopIfTrue="1" operator="beginsWith" text="Not Applicable">
      <formula>LEFT(E34,LEN("Not Applicable"))="Not Applicable"</formula>
    </cfRule>
    <cfRule type="beginsWith" dxfId="1409" priority="445" stopIfTrue="1" operator="beginsWith" text="Waived">
      <formula>LEFT(E34,LEN("Waived"))="Waived"</formula>
    </cfRule>
    <cfRule type="beginsWith" dxfId="1408" priority="446" stopIfTrue="1" operator="beginsWith" text="Pre-Passed">
      <formula>LEFT(E34,LEN("Pre-Passed"))="Pre-Passed"</formula>
    </cfRule>
    <cfRule type="beginsWith" dxfId="1407" priority="447" stopIfTrue="1" operator="beginsWith" text="Completed">
      <formula>LEFT(E34,LEN("Completed"))="Completed"</formula>
    </cfRule>
    <cfRule type="beginsWith" dxfId="1406" priority="448" stopIfTrue="1" operator="beginsWith" text="Partial">
      <formula>LEFT(E34,LEN("Partial"))="Partial"</formula>
    </cfRule>
    <cfRule type="beginsWith" dxfId="1405" priority="449" stopIfTrue="1" operator="beginsWith" text="Missing">
      <formula>LEFT(E34,LEN("Missing"))="Missing"</formula>
    </cfRule>
    <cfRule type="beginsWith" dxfId="1404" priority="450" stopIfTrue="1" operator="beginsWith" text="Untested">
      <formula>LEFT(E34,LEN("Untested"))="Untested"</formula>
    </cfRule>
    <cfRule type="notContainsBlanks" dxfId="1403" priority="451" stopIfTrue="1">
      <formula>LEN(TRIM(E34))&gt;0</formula>
    </cfRule>
  </conditionalFormatting>
  <conditionalFormatting sqref="A43">
    <cfRule type="beginsWith" dxfId="1402" priority="329" stopIfTrue="1" operator="beginsWith" text="Exceptional">
      <formula>LEFT(A43,LEN("Exceptional"))="Exceptional"</formula>
    </cfRule>
    <cfRule type="beginsWith" dxfId="1401" priority="330" stopIfTrue="1" operator="beginsWith" text="Professional">
      <formula>LEFT(A43,LEN("Professional"))="Professional"</formula>
    </cfRule>
    <cfRule type="beginsWith" dxfId="1400" priority="331" stopIfTrue="1" operator="beginsWith" text="Advanced">
      <formula>LEFT(A43,LEN("Advanced"))="Advanced"</formula>
    </cfRule>
    <cfRule type="beginsWith" dxfId="1399" priority="332" stopIfTrue="1" operator="beginsWith" text="Intermediate">
      <formula>LEFT(A43,LEN("Intermediate"))="Intermediate"</formula>
    </cfRule>
    <cfRule type="beginsWith" dxfId="1398" priority="333" stopIfTrue="1" operator="beginsWith" text="Basic">
      <formula>LEFT(A43,LEN("Basic"))="Basic"</formula>
    </cfRule>
    <cfRule type="beginsWith" dxfId="1397" priority="334" stopIfTrue="1" operator="beginsWith" text="Required">
      <formula>LEFT(A43,LEN("Required"))="Required"</formula>
    </cfRule>
    <cfRule type="notContainsBlanks" dxfId="1396" priority="335" stopIfTrue="1">
      <formula>LEN(TRIM(A43))&gt;0</formula>
    </cfRule>
  </conditionalFormatting>
  <conditionalFormatting sqref="E35">
    <cfRule type="beginsWith" dxfId="1395" priority="429" stopIfTrue="1" operator="beginsWith" text="Not Applicable">
      <formula>LEFT(E35,LEN("Not Applicable"))="Not Applicable"</formula>
    </cfRule>
    <cfRule type="beginsWith" dxfId="1394" priority="430" stopIfTrue="1" operator="beginsWith" text="Waived">
      <formula>LEFT(E35,LEN("Waived"))="Waived"</formula>
    </cfRule>
    <cfRule type="beginsWith" dxfId="1393" priority="431" stopIfTrue="1" operator="beginsWith" text="Pre-Passed">
      <formula>LEFT(E35,LEN("Pre-Passed"))="Pre-Passed"</formula>
    </cfRule>
    <cfRule type="beginsWith" dxfId="1392" priority="432" stopIfTrue="1" operator="beginsWith" text="Completed">
      <formula>LEFT(E35,LEN("Completed"))="Completed"</formula>
    </cfRule>
    <cfRule type="beginsWith" dxfId="1391" priority="433" stopIfTrue="1" operator="beginsWith" text="Partial">
      <formula>LEFT(E35,LEN("Partial"))="Partial"</formula>
    </cfRule>
    <cfRule type="beginsWith" dxfId="1390" priority="434" stopIfTrue="1" operator="beginsWith" text="Missing">
      <formula>LEFT(E35,LEN("Missing"))="Missing"</formula>
    </cfRule>
    <cfRule type="beginsWith" dxfId="1389" priority="435" stopIfTrue="1" operator="beginsWith" text="Untested">
      <formula>LEFT(E35,LEN("Untested"))="Untested"</formula>
    </cfRule>
    <cfRule type="notContainsBlanks" dxfId="1388" priority="443" stopIfTrue="1">
      <formula>LEN(TRIM(E35))&gt;0</formula>
    </cfRule>
  </conditionalFormatting>
  <conditionalFormatting sqref="A35">
    <cfRule type="beginsWith" dxfId="1387" priority="436" stopIfTrue="1" operator="beginsWith" text="Exceptional">
      <formula>LEFT(A35,LEN("Exceptional"))="Exceptional"</formula>
    </cfRule>
    <cfRule type="beginsWith" dxfId="1386" priority="437" stopIfTrue="1" operator="beginsWith" text="Professional">
      <formula>LEFT(A35,LEN("Professional"))="Professional"</formula>
    </cfRule>
    <cfRule type="beginsWith" dxfId="1385" priority="438" stopIfTrue="1" operator="beginsWith" text="Advanced">
      <formula>LEFT(A35,LEN("Advanced"))="Advanced"</formula>
    </cfRule>
    <cfRule type="beginsWith" dxfId="1384" priority="439" stopIfTrue="1" operator="beginsWith" text="Intermediate">
      <formula>LEFT(A35,LEN("Intermediate"))="Intermediate"</formula>
    </cfRule>
    <cfRule type="beginsWith" dxfId="1383" priority="440" stopIfTrue="1" operator="beginsWith" text="Basic">
      <formula>LEFT(A35,LEN("Basic"))="Basic"</formula>
    </cfRule>
    <cfRule type="beginsWith" dxfId="1382" priority="441" stopIfTrue="1" operator="beginsWith" text="Required">
      <formula>LEFT(A35,LEN("Required"))="Required"</formula>
    </cfRule>
    <cfRule type="notContainsBlanks" dxfId="1381" priority="442" stopIfTrue="1">
      <formula>LEN(TRIM(A35))&gt;0</formula>
    </cfRule>
  </conditionalFormatting>
  <conditionalFormatting sqref="A32">
    <cfRule type="beginsWith" dxfId="1380" priority="422" stopIfTrue="1" operator="beginsWith" text="Exceptional">
      <formula>LEFT(A32,LEN("Exceptional"))="Exceptional"</formula>
    </cfRule>
    <cfRule type="beginsWith" dxfId="1379" priority="423" stopIfTrue="1" operator="beginsWith" text="Professional">
      <formula>LEFT(A32,LEN("Professional"))="Professional"</formula>
    </cfRule>
    <cfRule type="beginsWith" dxfId="1378" priority="424" stopIfTrue="1" operator="beginsWith" text="Advanced">
      <formula>LEFT(A32,LEN("Advanced"))="Advanced"</formula>
    </cfRule>
    <cfRule type="beginsWith" dxfId="1377" priority="425" stopIfTrue="1" operator="beginsWith" text="Intermediate">
      <formula>LEFT(A32,LEN("Intermediate"))="Intermediate"</formula>
    </cfRule>
    <cfRule type="beginsWith" dxfId="1376" priority="426" stopIfTrue="1" operator="beginsWith" text="Basic">
      <formula>LEFT(A32,LEN("Basic"))="Basic"</formula>
    </cfRule>
    <cfRule type="beginsWith" dxfId="1375" priority="427" stopIfTrue="1" operator="beginsWith" text="Required">
      <formula>LEFT(A32,LEN("Required"))="Required"</formula>
    </cfRule>
    <cfRule type="notContainsBlanks" dxfId="1374" priority="428" stopIfTrue="1">
      <formula>LEN(TRIM(A32))&gt;0</formula>
    </cfRule>
  </conditionalFormatting>
  <conditionalFormatting sqref="E32">
    <cfRule type="beginsWith" dxfId="1373" priority="414" stopIfTrue="1" operator="beginsWith" text="Not Applicable">
      <formula>LEFT(E32,LEN("Not Applicable"))="Not Applicable"</formula>
    </cfRule>
    <cfRule type="beginsWith" dxfId="1372" priority="415" stopIfTrue="1" operator="beginsWith" text="Waived">
      <formula>LEFT(E32,LEN("Waived"))="Waived"</formula>
    </cfRule>
    <cfRule type="beginsWith" dxfId="1371" priority="416" stopIfTrue="1" operator="beginsWith" text="Pre-Passed">
      <formula>LEFT(E32,LEN("Pre-Passed"))="Pre-Passed"</formula>
    </cfRule>
    <cfRule type="beginsWith" dxfId="1370" priority="417" stopIfTrue="1" operator="beginsWith" text="Completed">
      <formula>LEFT(E32,LEN("Completed"))="Completed"</formula>
    </cfRule>
    <cfRule type="beginsWith" dxfId="1369" priority="418" stopIfTrue="1" operator="beginsWith" text="Partial">
      <formula>LEFT(E32,LEN("Partial"))="Partial"</formula>
    </cfRule>
    <cfRule type="beginsWith" dxfId="1368" priority="419" stopIfTrue="1" operator="beginsWith" text="Missing">
      <formula>LEFT(E32,LEN("Missing"))="Missing"</formula>
    </cfRule>
    <cfRule type="beginsWith" dxfId="1367" priority="420" stopIfTrue="1" operator="beginsWith" text="Untested">
      <formula>LEFT(E32,LEN("Untested"))="Untested"</formula>
    </cfRule>
    <cfRule type="notContainsBlanks" dxfId="1366" priority="421" stopIfTrue="1">
      <formula>LEN(TRIM(E32))&gt;0</formula>
    </cfRule>
  </conditionalFormatting>
  <conditionalFormatting sqref="E37">
    <cfRule type="beginsWith" dxfId="1365" priority="406" stopIfTrue="1" operator="beginsWith" text="Not Applicable">
      <formula>LEFT(E37,LEN("Not Applicable"))="Not Applicable"</formula>
    </cfRule>
    <cfRule type="beginsWith" dxfId="1364" priority="407" stopIfTrue="1" operator="beginsWith" text="Waived">
      <formula>LEFT(E37,LEN("Waived"))="Waived"</formula>
    </cfRule>
    <cfRule type="beginsWith" dxfId="1363" priority="408" stopIfTrue="1" operator="beginsWith" text="Pre-Passed">
      <formula>LEFT(E37,LEN("Pre-Passed"))="Pre-Passed"</formula>
    </cfRule>
    <cfRule type="beginsWith" dxfId="1362" priority="409" stopIfTrue="1" operator="beginsWith" text="Completed">
      <formula>LEFT(E37,LEN("Completed"))="Completed"</formula>
    </cfRule>
    <cfRule type="beginsWith" dxfId="1361" priority="410" stopIfTrue="1" operator="beginsWith" text="Partial">
      <formula>LEFT(E37,LEN("Partial"))="Partial"</formula>
    </cfRule>
    <cfRule type="beginsWith" dxfId="1360" priority="411" stopIfTrue="1" operator="beginsWith" text="Missing">
      <formula>LEFT(E37,LEN("Missing"))="Missing"</formula>
    </cfRule>
    <cfRule type="beginsWith" dxfId="1359" priority="412" stopIfTrue="1" operator="beginsWith" text="Untested">
      <formula>LEFT(E37,LEN("Untested"))="Untested"</formula>
    </cfRule>
    <cfRule type="notContainsBlanks" dxfId="1358" priority="413" stopIfTrue="1">
      <formula>LEN(TRIM(E37))&gt;0</formula>
    </cfRule>
  </conditionalFormatting>
  <conditionalFormatting sqref="A42">
    <cfRule type="beginsWith" dxfId="1357" priority="336" stopIfTrue="1" operator="beginsWith" text="Exceptional">
      <formula>LEFT(A42,LEN("Exceptional"))="Exceptional"</formula>
    </cfRule>
    <cfRule type="beginsWith" dxfId="1356" priority="337" stopIfTrue="1" operator="beginsWith" text="Professional">
      <formula>LEFT(A42,LEN("Professional"))="Professional"</formula>
    </cfRule>
    <cfRule type="beginsWith" dxfId="1355" priority="338" stopIfTrue="1" operator="beginsWith" text="Advanced">
      <formula>LEFT(A42,LEN("Advanced"))="Advanced"</formula>
    </cfRule>
    <cfRule type="beginsWith" dxfId="1354" priority="339" stopIfTrue="1" operator="beginsWith" text="Intermediate">
      <formula>LEFT(A42,LEN("Intermediate"))="Intermediate"</formula>
    </cfRule>
    <cfRule type="beginsWith" dxfId="1353" priority="340" stopIfTrue="1" operator="beginsWith" text="Basic">
      <formula>LEFT(A42,LEN("Basic"))="Basic"</formula>
    </cfRule>
    <cfRule type="beginsWith" dxfId="1352" priority="341" stopIfTrue="1" operator="beginsWith" text="Required">
      <formula>LEFT(A42,LEN("Required"))="Required"</formula>
    </cfRule>
    <cfRule type="notContainsBlanks" dxfId="1351" priority="342" stopIfTrue="1">
      <formula>LEN(TRIM(A42))&gt;0</formula>
    </cfRule>
  </conditionalFormatting>
  <conditionalFormatting sqref="A32">
    <cfRule type="beginsWith" dxfId="1350" priority="399" stopIfTrue="1" operator="beginsWith" text="Exceptional">
      <formula>LEFT(A32,LEN("Exceptional"))="Exceptional"</formula>
    </cfRule>
    <cfRule type="beginsWith" dxfId="1349" priority="400" stopIfTrue="1" operator="beginsWith" text="Professional">
      <formula>LEFT(A32,LEN("Professional"))="Professional"</formula>
    </cfRule>
    <cfRule type="beginsWith" dxfId="1348" priority="401" stopIfTrue="1" operator="beginsWith" text="Advanced">
      <formula>LEFT(A32,LEN("Advanced"))="Advanced"</formula>
    </cfRule>
    <cfRule type="beginsWith" dxfId="1347" priority="402" stopIfTrue="1" operator="beginsWith" text="Intermediate">
      <formula>LEFT(A32,LEN("Intermediate"))="Intermediate"</formula>
    </cfRule>
    <cfRule type="beginsWith" dxfId="1346" priority="403" stopIfTrue="1" operator="beginsWith" text="Basic">
      <formula>LEFT(A32,LEN("Basic"))="Basic"</formula>
    </cfRule>
    <cfRule type="beginsWith" dxfId="1345" priority="404" stopIfTrue="1" operator="beginsWith" text="Required">
      <formula>LEFT(A32,LEN("Required"))="Required"</formula>
    </cfRule>
    <cfRule type="notContainsBlanks" dxfId="1344" priority="405" stopIfTrue="1">
      <formula>LEN(TRIM(A32))&gt;0</formula>
    </cfRule>
  </conditionalFormatting>
  <conditionalFormatting sqref="A33">
    <cfRule type="beginsWith" dxfId="1343" priority="392" stopIfTrue="1" operator="beginsWith" text="Exceptional">
      <formula>LEFT(A33,LEN("Exceptional"))="Exceptional"</formula>
    </cfRule>
    <cfRule type="beginsWith" dxfId="1342" priority="393" stopIfTrue="1" operator="beginsWith" text="Professional">
      <formula>LEFT(A33,LEN("Professional"))="Professional"</formula>
    </cfRule>
    <cfRule type="beginsWith" dxfId="1341" priority="394" stopIfTrue="1" operator="beginsWith" text="Advanced">
      <formula>LEFT(A33,LEN("Advanced"))="Advanced"</formula>
    </cfRule>
    <cfRule type="beginsWith" dxfId="1340" priority="395" stopIfTrue="1" operator="beginsWith" text="Intermediate">
      <formula>LEFT(A33,LEN("Intermediate"))="Intermediate"</formula>
    </cfRule>
    <cfRule type="beginsWith" dxfId="1339" priority="396" stopIfTrue="1" operator="beginsWith" text="Basic">
      <formula>LEFT(A33,LEN("Basic"))="Basic"</formula>
    </cfRule>
    <cfRule type="beginsWith" dxfId="1338" priority="397" stopIfTrue="1" operator="beginsWith" text="Required">
      <formula>LEFT(A33,LEN("Required"))="Required"</formula>
    </cfRule>
    <cfRule type="notContainsBlanks" dxfId="1337" priority="398" stopIfTrue="1">
      <formula>LEN(TRIM(A33))&gt;0</formula>
    </cfRule>
  </conditionalFormatting>
  <conditionalFormatting sqref="A31">
    <cfRule type="beginsWith" dxfId="1336" priority="385" stopIfTrue="1" operator="beginsWith" text="Exceptional">
      <formula>LEFT(A31,LEN("Exceptional"))="Exceptional"</formula>
    </cfRule>
    <cfRule type="beginsWith" dxfId="1335" priority="386" stopIfTrue="1" operator="beginsWith" text="Professional">
      <formula>LEFT(A31,LEN("Professional"))="Professional"</formula>
    </cfRule>
    <cfRule type="beginsWith" dxfId="1334" priority="387" stopIfTrue="1" operator="beginsWith" text="Advanced">
      <formula>LEFT(A31,LEN("Advanced"))="Advanced"</formula>
    </cfRule>
    <cfRule type="beginsWith" dxfId="1333" priority="388" stopIfTrue="1" operator="beginsWith" text="Intermediate">
      <formula>LEFT(A31,LEN("Intermediate"))="Intermediate"</formula>
    </cfRule>
    <cfRule type="beginsWith" dxfId="1332" priority="389" stopIfTrue="1" operator="beginsWith" text="Basic">
      <formula>LEFT(A31,LEN("Basic"))="Basic"</formula>
    </cfRule>
    <cfRule type="beginsWith" dxfId="1331" priority="390" stopIfTrue="1" operator="beginsWith" text="Required">
      <formula>LEFT(A31,LEN("Required"))="Required"</formula>
    </cfRule>
    <cfRule type="notContainsBlanks" dxfId="1330" priority="391" stopIfTrue="1">
      <formula>LEN(TRIM(A31))&gt;0</formula>
    </cfRule>
  </conditionalFormatting>
  <conditionalFormatting sqref="A34">
    <cfRule type="beginsWith" dxfId="1329" priority="378" stopIfTrue="1" operator="beginsWith" text="Exceptional">
      <formula>LEFT(A34,LEN("Exceptional"))="Exceptional"</formula>
    </cfRule>
    <cfRule type="beginsWith" dxfId="1328" priority="379" stopIfTrue="1" operator="beginsWith" text="Professional">
      <formula>LEFT(A34,LEN("Professional"))="Professional"</formula>
    </cfRule>
    <cfRule type="beginsWith" dxfId="1327" priority="380" stopIfTrue="1" operator="beginsWith" text="Advanced">
      <formula>LEFT(A34,LEN("Advanced"))="Advanced"</formula>
    </cfRule>
    <cfRule type="beginsWith" dxfId="1326" priority="381" stopIfTrue="1" operator="beginsWith" text="Intermediate">
      <formula>LEFT(A34,LEN("Intermediate"))="Intermediate"</formula>
    </cfRule>
    <cfRule type="beginsWith" dxfId="1325" priority="382" stopIfTrue="1" operator="beginsWith" text="Basic">
      <formula>LEFT(A34,LEN("Basic"))="Basic"</formula>
    </cfRule>
    <cfRule type="beginsWith" dxfId="1324" priority="383" stopIfTrue="1" operator="beginsWith" text="Required">
      <formula>LEFT(A34,LEN("Required"))="Required"</formula>
    </cfRule>
    <cfRule type="notContainsBlanks" dxfId="1323" priority="384" stopIfTrue="1">
      <formula>LEN(TRIM(A34))&gt;0</formula>
    </cfRule>
  </conditionalFormatting>
  <conditionalFormatting sqref="A40:A41">
    <cfRule type="beginsWith" dxfId="1322" priority="371" stopIfTrue="1" operator="beginsWith" text="Exceptional">
      <formula>LEFT(A40,LEN("Exceptional"))="Exceptional"</formula>
    </cfRule>
    <cfRule type="beginsWith" dxfId="1321" priority="372" stopIfTrue="1" operator="beginsWith" text="Professional">
      <formula>LEFT(A40,LEN("Professional"))="Professional"</formula>
    </cfRule>
    <cfRule type="beginsWith" dxfId="1320" priority="373" stopIfTrue="1" operator="beginsWith" text="Advanced">
      <formula>LEFT(A40,LEN("Advanced"))="Advanced"</formula>
    </cfRule>
    <cfRule type="beginsWith" dxfId="1319" priority="374" stopIfTrue="1" operator="beginsWith" text="Intermediate">
      <formula>LEFT(A40,LEN("Intermediate"))="Intermediate"</formula>
    </cfRule>
    <cfRule type="beginsWith" dxfId="1318" priority="375" stopIfTrue="1" operator="beginsWith" text="Basic">
      <formula>LEFT(A40,LEN("Basic"))="Basic"</formula>
    </cfRule>
    <cfRule type="beginsWith" dxfId="1317" priority="376" stopIfTrue="1" operator="beginsWith" text="Required">
      <formula>LEFT(A40,LEN("Required"))="Required"</formula>
    </cfRule>
    <cfRule type="notContainsBlanks" dxfId="1316" priority="377" stopIfTrue="1">
      <formula>LEN(TRIM(A40))&gt;0</formula>
    </cfRule>
  </conditionalFormatting>
  <conditionalFormatting sqref="A39">
    <cfRule type="beginsWith" dxfId="1315" priority="364" stopIfTrue="1" operator="beginsWith" text="Exceptional">
      <formula>LEFT(A39,LEN("Exceptional"))="Exceptional"</formula>
    </cfRule>
    <cfRule type="beginsWith" dxfId="1314" priority="365" stopIfTrue="1" operator="beginsWith" text="Professional">
      <formula>LEFT(A39,LEN("Professional"))="Professional"</formula>
    </cfRule>
    <cfRule type="beginsWith" dxfId="1313" priority="366" stopIfTrue="1" operator="beginsWith" text="Advanced">
      <formula>LEFT(A39,LEN("Advanced"))="Advanced"</formula>
    </cfRule>
    <cfRule type="beginsWith" dxfId="1312" priority="367" stopIfTrue="1" operator="beginsWith" text="Intermediate">
      <formula>LEFT(A39,LEN("Intermediate"))="Intermediate"</formula>
    </cfRule>
    <cfRule type="beginsWith" dxfId="1311" priority="368" stopIfTrue="1" operator="beginsWith" text="Basic">
      <formula>LEFT(A39,LEN("Basic"))="Basic"</formula>
    </cfRule>
    <cfRule type="beginsWith" dxfId="1310" priority="369" stopIfTrue="1" operator="beginsWith" text="Required">
      <formula>LEFT(A39,LEN("Required"))="Required"</formula>
    </cfRule>
    <cfRule type="notContainsBlanks" dxfId="1309" priority="370" stopIfTrue="1">
      <formula>LEN(TRIM(A39))&gt;0</formula>
    </cfRule>
  </conditionalFormatting>
  <conditionalFormatting sqref="A38">
    <cfRule type="beginsWith" dxfId="1308" priority="357" stopIfTrue="1" operator="beginsWith" text="Exceptional">
      <formula>LEFT(A38,LEN("Exceptional"))="Exceptional"</formula>
    </cfRule>
    <cfRule type="beginsWith" dxfId="1307" priority="358" stopIfTrue="1" operator="beginsWith" text="Professional">
      <formula>LEFT(A38,LEN("Professional"))="Professional"</formula>
    </cfRule>
    <cfRule type="beginsWith" dxfId="1306" priority="359" stopIfTrue="1" operator="beginsWith" text="Advanced">
      <formula>LEFT(A38,LEN("Advanced"))="Advanced"</formula>
    </cfRule>
    <cfRule type="beginsWith" dxfId="1305" priority="360" stopIfTrue="1" operator="beginsWith" text="Intermediate">
      <formula>LEFT(A38,LEN("Intermediate"))="Intermediate"</formula>
    </cfRule>
    <cfRule type="beginsWith" dxfId="1304" priority="361" stopIfTrue="1" operator="beginsWith" text="Basic">
      <formula>LEFT(A38,LEN("Basic"))="Basic"</formula>
    </cfRule>
    <cfRule type="beginsWith" dxfId="1303" priority="362" stopIfTrue="1" operator="beginsWith" text="Required">
      <formula>LEFT(A38,LEN("Required"))="Required"</formula>
    </cfRule>
    <cfRule type="notContainsBlanks" dxfId="1302" priority="363" stopIfTrue="1">
      <formula>LEN(TRIM(A38))&gt;0</formula>
    </cfRule>
  </conditionalFormatting>
  <conditionalFormatting sqref="A37">
    <cfRule type="beginsWith" dxfId="1301" priority="350" stopIfTrue="1" operator="beginsWith" text="Exceptional">
      <formula>LEFT(A37,LEN("Exceptional"))="Exceptional"</formula>
    </cfRule>
    <cfRule type="beginsWith" dxfId="1300" priority="351" stopIfTrue="1" operator="beginsWith" text="Professional">
      <formula>LEFT(A37,LEN("Professional"))="Professional"</formula>
    </cfRule>
    <cfRule type="beginsWith" dxfId="1299" priority="352" stopIfTrue="1" operator="beginsWith" text="Advanced">
      <formula>LEFT(A37,LEN("Advanced"))="Advanced"</formula>
    </cfRule>
    <cfRule type="beginsWith" dxfId="1298" priority="353" stopIfTrue="1" operator="beginsWith" text="Intermediate">
      <formula>LEFT(A37,LEN("Intermediate"))="Intermediate"</formula>
    </cfRule>
    <cfRule type="beginsWith" dxfId="1297" priority="354" stopIfTrue="1" operator="beginsWith" text="Basic">
      <formula>LEFT(A37,LEN("Basic"))="Basic"</formula>
    </cfRule>
    <cfRule type="beginsWith" dxfId="1296" priority="355" stopIfTrue="1" operator="beginsWith" text="Required">
      <formula>LEFT(A37,LEN("Required"))="Required"</formula>
    </cfRule>
    <cfRule type="notContainsBlanks" dxfId="1295" priority="356" stopIfTrue="1">
      <formula>LEN(TRIM(A37))&gt;0</formula>
    </cfRule>
  </conditionalFormatting>
  <conditionalFormatting sqref="A42">
    <cfRule type="beginsWith" dxfId="1294" priority="343" stopIfTrue="1" operator="beginsWith" text="Exceptional">
      <formula>LEFT(A42,LEN("Exceptional"))="Exceptional"</formula>
    </cfRule>
    <cfRule type="beginsWith" dxfId="1293" priority="344" stopIfTrue="1" operator="beginsWith" text="Professional">
      <formula>LEFT(A42,LEN("Professional"))="Professional"</formula>
    </cfRule>
    <cfRule type="beginsWith" dxfId="1292" priority="345" stopIfTrue="1" operator="beginsWith" text="Advanced">
      <formula>LEFT(A42,LEN("Advanced"))="Advanced"</formula>
    </cfRule>
    <cfRule type="beginsWith" dxfId="1291" priority="346" stopIfTrue="1" operator="beginsWith" text="Intermediate">
      <formula>LEFT(A42,LEN("Intermediate"))="Intermediate"</formula>
    </cfRule>
    <cfRule type="beginsWith" dxfId="1290" priority="347" stopIfTrue="1" operator="beginsWith" text="Basic">
      <formula>LEFT(A42,LEN("Basic"))="Basic"</formula>
    </cfRule>
    <cfRule type="beginsWith" dxfId="1289" priority="348" stopIfTrue="1" operator="beginsWith" text="Required">
      <formula>LEFT(A42,LEN("Required"))="Required"</formula>
    </cfRule>
    <cfRule type="notContainsBlanks" dxfId="1288" priority="349" stopIfTrue="1">
      <formula>LEN(TRIM(A42))&gt;0</formula>
    </cfRule>
  </conditionalFormatting>
  <conditionalFormatting sqref="A43">
    <cfRule type="beginsWith" dxfId="1287" priority="322" stopIfTrue="1" operator="beginsWith" text="Exceptional">
      <formula>LEFT(A43,LEN("Exceptional"))="Exceptional"</formula>
    </cfRule>
    <cfRule type="beginsWith" dxfId="1286" priority="323" stopIfTrue="1" operator="beginsWith" text="Professional">
      <formula>LEFT(A43,LEN("Professional"))="Professional"</formula>
    </cfRule>
    <cfRule type="beginsWith" dxfId="1285" priority="324" stopIfTrue="1" operator="beginsWith" text="Advanced">
      <formula>LEFT(A43,LEN("Advanced"))="Advanced"</formula>
    </cfRule>
    <cfRule type="beginsWith" dxfId="1284" priority="325" stopIfTrue="1" operator="beginsWith" text="Intermediate">
      <formula>LEFT(A43,LEN("Intermediate"))="Intermediate"</formula>
    </cfRule>
    <cfRule type="beginsWith" dxfId="1283" priority="326" stopIfTrue="1" operator="beginsWith" text="Basic">
      <formula>LEFT(A43,LEN("Basic"))="Basic"</formula>
    </cfRule>
    <cfRule type="beginsWith" dxfId="1282" priority="327" stopIfTrue="1" operator="beginsWith" text="Required">
      <formula>LEFT(A43,LEN("Required"))="Required"</formula>
    </cfRule>
    <cfRule type="notContainsBlanks" dxfId="1281" priority="328" stopIfTrue="1">
      <formula>LEN(TRIM(A43))&gt;0</formula>
    </cfRule>
  </conditionalFormatting>
  <conditionalFormatting sqref="A44">
    <cfRule type="beginsWith" dxfId="1280" priority="315" stopIfTrue="1" operator="beginsWith" text="Exceptional">
      <formula>LEFT(A44,LEN("Exceptional"))="Exceptional"</formula>
    </cfRule>
    <cfRule type="beginsWith" dxfId="1279" priority="316" stopIfTrue="1" operator="beginsWith" text="Professional">
      <formula>LEFT(A44,LEN("Professional"))="Professional"</formula>
    </cfRule>
    <cfRule type="beginsWith" dxfId="1278" priority="317" stopIfTrue="1" operator="beginsWith" text="Advanced">
      <formula>LEFT(A44,LEN("Advanced"))="Advanced"</formula>
    </cfRule>
    <cfRule type="beginsWith" dxfId="1277" priority="318" stopIfTrue="1" operator="beginsWith" text="Intermediate">
      <formula>LEFT(A44,LEN("Intermediate"))="Intermediate"</formula>
    </cfRule>
    <cfRule type="beginsWith" dxfId="1276" priority="319" stopIfTrue="1" operator="beginsWith" text="Basic">
      <formula>LEFT(A44,LEN("Basic"))="Basic"</formula>
    </cfRule>
    <cfRule type="beginsWith" dxfId="1275" priority="320" stopIfTrue="1" operator="beginsWith" text="Required">
      <formula>LEFT(A44,LEN("Required"))="Required"</formula>
    </cfRule>
    <cfRule type="notContainsBlanks" dxfId="1274" priority="321" stopIfTrue="1">
      <formula>LEN(TRIM(A44))&gt;0</formula>
    </cfRule>
  </conditionalFormatting>
  <conditionalFormatting sqref="A45">
    <cfRule type="beginsWith" dxfId="1273" priority="308" stopIfTrue="1" operator="beginsWith" text="Exceptional">
      <formula>LEFT(A45,LEN("Exceptional"))="Exceptional"</formula>
    </cfRule>
    <cfRule type="beginsWith" dxfId="1272" priority="309" stopIfTrue="1" operator="beginsWith" text="Professional">
      <formula>LEFT(A45,LEN("Professional"))="Professional"</formula>
    </cfRule>
    <cfRule type="beginsWith" dxfId="1271" priority="310" stopIfTrue="1" operator="beginsWith" text="Advanced">
      <formula>LEFT(A45,LEN("Advanced"))="Advanced"</formula>
    </cfRule>
    <cfRule type="beginsWith" dxfId="1270" priority="311" stopIfTrue="1" operator="beginsWith" text="Intermediate">
      <formula>LEFT(A45,LEN("Intermediate"))="Intermediate"</formula>
    </cfRule>
    <cfRule type="beginsWith" dxfId="1269" priority="312" stopIfTrue="1" operator="beginsWith" text="Basic">
      <formula>LEFT(A45,LEN("Basic"))="Basic"</formula>
    </cfRule>
    <cfRule type="beginsWith" dxfId="1268" priority="313" stopIfTrue="1" operator="beginsWith" text="Required">
      <formula>LEFT(A45,LEN("Required"))="Required"</formula>
    </cfRule>
    <cfRule type="notContainsBlanks" dxfId="1267" priority="314" stopIfTrue="1">
      <formula>LEN(TRIM(A45))&gt;0</formula>
    </cfRule>
  </conditionalFormatting>
  <conditionalFormatting sqref="A45">
    <cfRule type="beginsWith" dxfId="1266" priority="301" stopIfTrue="1" operator="beginsWith" text="Exceptional">
      <formula>LEFT(A45,LEN("Exceptional"))="Exceptional"</formula>
    </cfRule>
    <cfRule type="beginsWith" dxfId="1265" priority="302" stopIfTrue="1" operator="beginsWith" text="Professional">
      <formula>LEFT(A45,LEN("Professional"))="Professional"</formula>
    </cfRule>
    <cfRule type="beginsWith" dxfId="1264" priority="303" stopIfTrue="1" operator="beginsWith" text="Advanced">
      <formula>LEFT(A45,LEN("Advanced"))="Advanced"</formula>
    </cfRule>
    <cfRule type="beginsWith" dxfId="1263" priority="304" stopIfTrue="1" operator="beginsWith" text="Intermediate">
      <formula>LEFT(A45,LEN("Intermediate"))="Intermediate"</formula>
    </cfRule>
    <cfRule type="beginsWith" dxfId="1262" priority="305" stopIfTrue="1" operator="beginsWith" text="Basic">
      <formula>LEFT(A45,LEN("Basic"))="Basic"</formula>
    </cfRule>
    <cfRule type="beginsWith" dxfId="1261" priority="306" stopIfTrue="1" operator="beginsWith" text="Required">
      <formula>LEFT(A45,LEN("Required"))="Required"</formula>
    </cfRule>
    <cfRule type="notContainsBlanks" dxfId="1260" priority="307" stopIfTrue="1">
      <formula>LEN(TRIM(A45))&gt;0</formula>
    </cfRule>
  </conditionalFormatting>
  <conditionalFormatting sqref="A46">
    <cfRule type="beginsWith" dxfId="1259" priority="294" stopIfTrue="1" operator="beginsWith" text="Exceptional">
      <formula>LEFT(A46,LEN("Exceptional"))="Exceptional"</formula>
    </cfRule>
    <cfRule type="beginsWith" dxfId="1258" priority="295" stopIfTrue="1" operator="beginsWith" text="Professional">
      <formula>LEFT(A46,LEN("Professional"))="Professional"</formula>
    </cfRule>
    <cfRule type="beginsWith" dxfId="1257" priority="296" stopIfTrue="1" operator="beginsWith" text="Advanced">
      <formula>LEFT(A46,LEN("Advanced"))="Advanced"</formula>
    </cfRule>
    <cfRule type="beginsWith" dxfId="1256" priority="297" stopIfTrue="1" operator="beginsWith" text="Intermediate">
      <formula>LEFT(A46,LEN("Intermediate"))="Intermediate"</formula>
    </cfRule>
    <cfRule type="beginsWith" dxfId="1255" priority="298" stopIfTrue="1" operator="beginsWith" text="Basic">
      <formula>LEFT(A46,LEN("Basic"))="Basic"</formula>
    </cfRule>
    <cfRule type="beginsWith" dxfId="1254" priority="299" stopIfTrue="1" operator="beginsWith" text="Required">
      <formula>LEFT(A46,LEN("Required"))="Required"</formula>
    </cfRule>
    <cfRule type="notContainsBlanks" dxfId="1253" priority="300" stopIfTrue="1">
      <formula>LEN(TRIM(A46))&gt;0</formula>
    </cfRule>
  </conditionalFormatting>
  <conditionalFormatting sqref="A46">
    <cfRule type="beginsWith" dxfId="1252" priority="287" stopIfTrue="1" operator="beginsWith" text="Exceptional">
      <formula>LEFT(A46,LEN("Exceptional"))="Exceptional"</formula>
    </cfRule>
    <cfRule type="beginsWith" dxfId="1251" priority="288" stopIfTrue="1" operator="beginsWith" text="Professional">
      <formula>LEFT(A46,LEN("Professional"))="Professional"</formula>
    </cfRule>
    <cfRule type="beginsWith" dxfId="1250" priority="289" stopIfTrue="1" operator="beginsWith" text="Advanced">
      <formula>LEFT(A46,LEN("Advanced"))="Advanced"</formula>
    </cfRule>
    <cfRule type="beginsWith" dxfId="1249" priority="290" stopIfTrue="1" operator="beginsWith" text="Intermediate">
      <formula>LEFT(A46,LEN("Intermediate"))="Intermediate"</formula>
    </cfRule>
    <cfRule type="beginsWith" dxfId="1248" priority="291" stopIfTrue="1" operator="beginsWith" text="Basic">
      <formula>LEFT(A46,LEN("Basic"))="Basic"</formula>
    </cfRule>
    <cfRule type="beginsWith" dxfId="1247" priority="292" stopIfTrue="1" operator="beginsWith" text="Required">
      <formula>LEFT(A46,LEN("Required"))="Required"</formula>
    </cfRule>
    <cfRule type="notContainsBlanks" dxfId="1246" priority="293" stopIfTrue="1">
      <formula>LEN(TRIM(A46))&gt;0</formula>
    </cfRule>
  </conditionalFormatting>
  <conditionalFormatting sqref="E53:F53">
    <cfRule type="beginsWith" dxfId="1245" priority="279" stopIfTrue="1" operator="beginsWith" text="Not Applicable">
      <formula>LEFT(E53,LEN("Not Applicable"))="Not Applicable"</formula>
    </cfRule>
    <cfRule type="beginsWith" dxfId="1244" priority="280" stopIfTrue="1" operator="beginsWith" text="Waived">
      <formula>LEFT(E53,LEN("Waived"))="Waived"</formula>
    </cfRule>
    <cfRule type="beginsWith" dxfId="1243" priority="281" stopIfTrue="1" operator="beginsWith" text="Pre-Passed">
      <formula>LEFT(E53,LEN("Pre-Passed"))="Pre-Passed"</formula>
    </cfRule>
    <cfRule type="beginsWith" dxfId="1242" priority="282" stopIfTrue="1" operator="beginsWith" text="Completed">
      <formula>LEFT(E53,LEN("Completed"))="Completed"</formula>
    </cfRule>
    <cfRule type="beginsWith" dxfId="1241" priority="283" stopIfTrue="1" operator="beginsWith" text="Partial">
      <formula>LEFT(E53,LEN("Partial"))="Partial"</formula>
    </cfRule>
    <cfRule type="beginsWith" dxfId="1240" priority="284" stopIfTrue="1" operator="beginsWith" text="Missing">
      <formula>LEFT(E53,LEN("Missing"))="Missing"</formula>
    </cfRule>
    <cfRule type="beginsWith" dxfId="1239" priority="285" stopIfTrue="1" operator="beginsWith" text="Untested">
      <formula>LEFT(E53,LEN("Untested"))="Untested"</formula>
    </cfRule>
    <cfRule type="notContainsBlanks" dxfId="1238" priority="286" stopIfTrue="1">
      <formula>LEN(TRIM(E53))&gt;0</formula>
    </cfRule>
  </conditionalFormatting>
  <conditionalFormatting sqref="E49:F52">
    <cfRule type="beginsWith" dxfId="1237" priority="271" stopIfTrue="1" operator="beginsWith" text="Not Applicable">
      <formula>LEFT(E49,LEN("Not Applicable"))="Not Applicable"</formula>
    </cfRule>
    <cfRule type="beginsWith" dxfId="1236" priority="272" stopIfTrue="1" operator="beginsWith" text="Waived">
      <formula>LEFT(E49,LEN("Waived"))="Waived"</formula>
    </cfRule>
    <cfRule type="beginsWith" dxfId="1235" priority="273" stopIfTrue="1" operator="beginsWith" text="Pre-Passed">
      <formula>LEFT(E49,LEN("Pre-Passed"))="Pre-Passed"</formula>
    </cfRule>
    <cfRule type="beginsWith" dxfId="1234" priority="274" stopIfTrue="1" operator="beginsWith" text="Completed">
      <formula>LEFT(E49,LEN("Completed"))="Completed"</formula>
    </cfRule>
    <cfRule type="beginsWith" dxfId="1233" priority="275" stopIfTrue="1" operator="beginsWith" text="Partial">
      <formula>LEFT(E49,LEN("Partial"))="Partial"</formula>
    </cfRule>
    <cfRule type="beginsWith" dxfId="1232" priority="276" stopIfTrue="1" operator="beginsWith" text="Missing">
      <formula>LEFT(E49,LEN("Missing"))="Missing"</formula>
    </cfRule>
    <cfRule type="beginsWith" dxfId="1231" priority="277" stopIfTrue="1" operator="beginsWith" text="Untested">
      <formula>LEFT(E49,LEN("Untested"))="Untested"</formula>
    </cfRule>
    <cfRule type="notContainsBlanks" dxfId="1230" priority="278" stopIfTrue="1">
      <formula>LEN(TRIM(E49))&gt;0</formula>
    </cfRule>
  </conditionalFormatting>
  <conditionalFormatting sqref="E48">
    <cfRule type="beginsWith" dxfId="1229" priority="263" stopIfTrue="1" operator="beginsWith" text="Not Applicable">
      <formula>LEFT(E48,LEN("Not Applicable"))="Not Applicable"</formula>
    </cfRule>
    <cfRule type="beginsWith" dxfId="1228" priority="264" stopIfTrue="1" operator="beginsWith" text="Waived">
      <formula>LEFT(E48,LEN("Waived"))="Waived"</formula>
    </cfRule>
    <cfRule type="beginsWith" dxfId="1227" priority="265" stopIfTrue="1" operator="beginsWith" text="Pre-Passed">
      <formula>LEFT(E48,LEN("Pre-Passed"))="Pre-Passed"</formula>
    </cfRule>
    <cfRule type="beginsWith" dxfId="1226" priority="266" stopIfTrue="1" operator="beginsWith" text="Completed">
      <formula>LEFT(E48,LEN("Completed"))="Completed"</formula>
    </cfRule>
    <cfRule type="beginsWith" dxfId="1225" priority="267" stopIfTrue="1" operator="beginsWith" text="Partial">
      <formula>LEFT(E48,LEN("Partial"))="Partial"</formula>
    </cfRule>
    <cfRule type="beginsWith" dxfId="1224" priority="268" stopIfTrue="1" operator="beginsWith" text="Missing">
      <formula>LEFT(E48,LEN("Missing"))="Missing"</formula>
    </cfRule>
    <cfRule type="beginsWith" dxfId="1223" priority="269" stopIfTrue="1" operator="beginsWith" text="Untested">
      <formula>LEFT(E48,LEN("Untested"))="Untested"</formula>
    </cfRule>
    <cfRule type="notContainsBlanks" dxfId="1222" priority="270" stopIfTrue="1">
      <formula>LEN(TRIM(E48))&gt;0</formula>
    </cfRule>
  </conditionalFormatting>
  <conditionalFormatting sqref="A49:A53">
    <cfRule type="beginsWith" dxfId="1221" priority="256" stopIfTrue="1" operator="beginsWith" text="Exceptional">
      <formula>LEFT(A49,LEN("Exceptional"))="Exceptional"</formula>
    </cfRule>
    <cfRule type="beginsWith" dxfId="1220" priority="257" stopIfTrue="1" operator="beginsWith" text="Professional">
      <formula>LEFT(A49,LEN("Professional"))="Professional"</formula>
    </cfRule>
    <cfRule type="beginsWith" dxfId="1219" priority="258" stopIfTrue="1" operator="beginsWith" text="Advanced">
      <formula>LEFT(A49,LEN("Advanced"))="Advanced"</formula>
    </cfRule>
    <cfRule type="beginsWith" dxfId="1218" priority="259" stopIfTrue="1" operator="beginsWith" text="Intermediate">
      <formula>LEFT(A49,LEN("Intermediate"))="Intermediate"</formula>
    </cfRule>
    <cfRule type="beginsWith" dxfId="1217" priority="260" stopIfTrue="1" operator="beginsWith" text="Basic">
      <formula>LEFT(A49,LEN("Basic"))="Basic"</formula>
    </cfRule>
    <cfRule type="beginsWith" dxfId="1216" priority="261" stopIfTrue="1" operator="beginsWith" text="Required">
      <formula>LEFT(A49,LEN("Required"))="Required"</formula>
    </cfRule>
    <cfRule type="notContainsBlanks" dxfId="1215" priority="262" stopIfTrue="1">
      <formula>LEN(TRIM(A49))&gt;0</formula>
    </cfRule>
  </conditionalFormatting>
  <conditionalFormatting sqref="A48">
    <cfRule type="beginsWith" dxfId="1214" priority="249" stopIfTrue="1" operator="beginsWith" text="Exceptional">
      <formula>LEFT(A48,LEN("Exceptional"))="Exceptional"</formula>
    </cfRule>
    <cfRule type="beginsWith" dxfId="1213" priority="250" stopIfTrue="1" operator="beginsWith" text="Professional">
      <formula>LEFT(A48,LEN("Professional"))="Professional"</formula>
    </cfRule>
    <cfRule type="beginsWith" dxfId="1212" priority="251" stopIfTrue="1" operator="beginsWith" text="Advanced">
      <formula>LEFT(A48,LEN("Advanced"))="Advanced"</formula>
    </cfRule>
    <cfRule type="beginsWith" dxfId="1211" priority="252" stopIfTrue="1" operator="beginsWith" text="Intermediate">
      <formula>LEFT(A48,LEN("Intermediate"))="Intermediate"</formula>
    </cfRule>
    <cfRule type="beginsWith" dxfId="1210" priority="253" stopIfTrue="1" operator="beginsWith" text="Basic">
      <formula>LEFT(A48,LEN("Basic"))="Basic"</formula>
    </cfRule>
    <cfRule type="beginsWith" dxfId="1209" priority="254" stopIfTrue="1" operator="beginsWith" text="Required">
      <formula>LEFT(A48,LEN("Required"))="Required"</formula>
    </cfRule>
    <cfRule type="notContainsBlanks" dxfId="1208" priority="255" stopIfTrue="1">
      <formula>LEN(TRIM(A48))&gt;0</formula>
    </cfRule>
  </conditionalFormatting>
  <conditionalFormatting sqref="A54">
    <cfRule type="beginsWith" dxfId="1207" priority="242" stopIfTrue="1" operator="beginsWith" text="Exceptional">
      <formula>LEFT(A54,LEN("Exceptional"))="Exceptional"</formula>
    </cfRule>
    <cfRule type="beginsWith" dxfId="1206" priority="243" stopIfTrue="1" operator="beginsWith" text="Professional">
      <formula>LEFT(A54,LEN("Professional"))="Professional"</formula>
    </cfRule>
    <cfRule type="beginsWith" dxfId="1205" priority="244" stopIfTrue="1" operator="beginsWith" text="Advanced">
      <formula>LEFT(A54,LEN("Advanced"))="Advanced"</formula>
    </cfRule>
    <cfRule type="beginsWith" dxfId="1204" priority="245" stopIfTrue="1" operator="beginsWith" text="Intermediate">
      <formula>LEFT(A54,LEN("Intermediate"))="Intermediate"</formula>
    </cfRule>
    <cfRule type="beginsWith" dxfId="1203" priority="246" stopIfTrue="1" operator="beginsWith" text="Basic">
      <formula>LEFT(A54,LEN("Basic"))="Basic"</formula>
    </cfRule>
    <cfRule type="beginsWith" dxfId="1202" priority="247" stopIfTrue="1" operator="beginsWith" text="Required">
      <formula>LEFT(A54,LEN("Required"))="Required"</formula>
    </cfRule>
    <cfRule type="notContainsBlanks" dxfId="1201" priority="248" stopIfTrue="1">
      <formula>LEN(TRIM(A54))&gt;0</formula>
    </cfRule>
  </conditionalFormatting>
  <conditionalFormatting sqref="E66">
    <cfRule type="beginsWith" dxfId="1200" priority="234" stopIfTrue="1" operator="beginsWith" text="Not Applicable">
      <formula>LEFT(E66,LEN("Not Applicable"))="Not Applicable"</formula>
    </cfRule>
    <cfRule type="beginsWith" dxfId="1199" priority="235" stopIfTrue="1" operator="beginsWith" text="Waived">
      <formula>LEFT(E66,LEN("Waived"))="Waived"</formula>
    </cfRule>
    <cfRule type="beginsWith" dxfId="1198" priority="236" stopIfTrue="1" operator="beginsWith" text="Pre-Passed">
      <formula>LEFT(E66,LEN("Pre-Passed"))="Pre-Passed"</formula>
    </cfRule>
    <cfRule type="beginsWith" dxfId="1197" priority="237" stopIfTrue="1" operator="beginsWith" text="Completed">
      <formula>LEFT(E66,LEN("Completed"))="Completed"</formula>
    </cfRule>
    <cfRule type="beginsWith" dxfId="1196" priority="238" stopIfTrue="1" operator="beginsWith" text="Partial">
      <formula>LEFT(E66,LEN("Partial"))="Partial"</formula>
    </cfRule>
    <cfRule type="beginsWith" dxfId="1195" priority="239" stopIfTrue="1" operator="beginsWith" text="Missing">
      <formula>LEFT(E66,LEN("Missing"))="Missing"</formula>
    </cfRule>
    <cfRule type="beginsWith" dxfId="1194" priority="240" stopIfTrue="1" operator="beginsWith" text="Untested">
      <formula>LEFT(E66,LEN("Untested"))="Untested"</formula>
    </cfRule>
    <cfRule type="notContainsBlanks" dxfId="1193" priority="241" stopIfTrue="1">
      <formula>LEN(TRIM(E66))&gt;0</formula>
    </cfRule>
  </conditionalFormatting>
  <conditionalFormatting sqref="E63:E65">
    <cfRule type="beginsWith" dxfId="1192" priority="226" stopIfTrue="1" operator="beginsWith" text="Not Applicable">
      <formula>LEFT(E63,LEN("Not Applicable"))="Not Applicable"</formula>
    </cfRule>
    <cfRule type="beginsWith" dxfId="1191" priority="227" stopIfTrue="1" operator="beginsWith" text="Waived">
      <formula>LEFT(E63,LEN("Waived"))="Waived"</formula>
    </cfRule>
    <cfRule type="beginsWith" dxfId="1190" priority="228" stopIfTrue="1" operator="beginsWith" text="Pre-Passed">
      <formula>LEFT(E63,LEN("Pre-Passed"))="Pre-Passed"</formula>
    </cfRule>
    <cfRule type="beginsWith" dxfId="1189" priority="229" stopIfTrue="1" operator="beginsWith" text="Completed">
      <formula>LEFT(E63,LEN("Completed"))="Completed"</formula>
    </cfRule>
    <cfRule type="beginsWith" dxfId="1188" priority="230" stopIfTrue="1" operator="beginsWith" text="Partial">
      <formula>LEFT(E63,LEN("Partial"))="Partial"</formula>
    </cfRule>
    <cfRule type="beginsWith" dxfId="1187" priority="231" stopIfTrue="1" operator="beginsWith" text="Missing">
      <formula>LEFT(E63,LEN("Missing"))="Missing"</formula>
    </cfRule>
    <cfRule type="beginsWith" dxfId="1186" priority="232" stopIfTrue="1" operator="beginsWith" text="Untested">
      <formula>LEFT(E63,LEN("Untested"))="Untested"</formula>
    </cfRule>
    <cfRule type="notContainsBlanks" dxfId="1185" priority="233" stopIfTrue="1">
      <formula>LEN(TRIM(E63))&gt;0</formula>
    </cfRule>
  </conditionalFormatting>
  <conditionalFormatting sqref="E61">
    <cfRule type="beginsWith" dxfId="1184" priority="218" stopIfTrue="1" operator="beginsWith" text="Not Applicable">
      <formula>LEFT(E61,LEN("Not Applicable"))="Not Applicable"</formula>
    </cfRule>
    <cfRule type="beginsWith" dxfId="1183" priority="219" stopIfTrue="1" operator="beginsWith" text="Waived">
      <formula>LEFT(E61,LEN("Waived"))="Waived"</formula>
    </cfRule>
    <cfRule type="beginsWith" dxfId="1182" priority="220" stopIfTrue="1" operator="beginsWith" text="Pre-Passed">
      <formula>LEFT(E61,LEN("Pre-Passed"))="Pre-Passed"</formula>
    </cfRule>
    <cfRule type="beginsWith" dxfId="1181" priority="221" stopIfTrue="1" operator="beginsWith" text="Completed">
      <formula>LEFT(E61,LEN("Completed"))="Completed"</formula>
    </cfRule>
    <cfRule type="beginsWith" dxfId="1180" priority="222" stopIfTrue="1" operator="beginsWith" text="Partial">
      <formula>LEFT(E61,LEN("Partial"))="Partial"</formula>
    </cfRule>
    <cfRule type="beginsWith" dxfId="1179" priority="223" stopIfTrue="1" operator="beginsWith" text="Missing">
      <formula>LEFT(E61,LEN("Missing"))="Missing"</formula>
    </cfRule>
    <cfRule type="beginsWith" dxfId="1178" priority="224" stopIfTrue="1" operator="beginsWith" text="Untested">
      <formula>LEFT(E61,LEN("Untested"))="Untested"</formula>
    </cfRule>
    <cfRule type="notContainsBlanks" dxfId="1177" priority="225" stopIfTrue="1">
      <formula>LEN(TRIM(E61))&gt;0</formula>
    </cfRule>
  </conditionalFormatting>
  <conditionalFormatting sqref="A63:A66">
    <cfRule type="beginsWith" dxfId="1176" priority="211" stopIfTrue="1" operator="beginsWith" text="Exceptional">
      <formula>LEFT(A63,LEN("Exceptional"))="Exceptional"</formula>
    </cfRule>
    <cfRule type="beginsWith" dxfId="1175" priority="212" stopIfTrue="1" operator="beginsWith" text="Professional">
      <formula>LEFT(A63,LEN("Professional"))="Professional"</formula>
    </cfRule>
    <cfRule type="beginsWith" dxfId="1174" priority="213" stopIfTrue="1" operator="beginsWith" text="Advanced">
      <formula>LEFT(A63,LEN("Advanced"))="Advanced"</formula>
    </cfRule>
    <cfRule type="beginsWith" dxfId="1173" priority="214" stopIfTrue="1" operator="beginsWith" text="Intermediate">
      <formula>LEFT(A63,LEN("Intermediate"))="Intermediate"</formula>
    </cfRule>
    <cfRule type="beginsWith" dxfId="1172" priority="215" stopIfTrue="1" operator="beginsWith" text="Basic">
      <formula>LEFT(A63,LEN("Basic"))="Basic"</formula>
    </cfRule>
    <cfRule type="beginsWith" dxfId="1171" priority="216" stopIfTrue="1" operator="beginsWith" text="Required">
      <formula>LEFT(A63,LEN("Required"))="Required"</formula>
    </cfRule>
    <cfRule type="notContainsBlanks" dxfId="1170" priority="217" stopIfTrue="1">
      <formula>LEN(TRIM(A63))&gt;0</formula>
    </cfRule>
  </conditionalFormatting>
  <conditionalFormatting sqref="A61">
    <cfRule type="beginsWith" dxfId="1169" priority="204" stopIfTrue="1" operator="beginsWith" text="Exceptional">
      <formula>LEFT(A61,LEN("Exceptional"))="Exceptional"</formula>
    </cfRule>
    <cfRule type="beginsWith" dxfId="1168" priority="205" stopIfTrue="1" operator="beginsWith" text="Professional">
      <formula>LEFT(A61,LEN("Professional"))="Professional"</formula>
    </cfRule>
    <cfRule type="beginsWith" dxfId="1167" priority="206" stopIfTrue="1" operator="beginsWith" text="Advanced">
      <formula>LEFT(A61,LEN("Advanced"))="Advanced"</formula>
    </cfRule>
    <cfRule type="beginsWith" dxfId="1166" priority="207" stopIfTrue="1" operator="beginsWith" text="Intermediate">
      <formula>LEFT(A61,LEN("Intermediate"))="Intermediate"</formula>
    </cfRule>
    <cfRule type="beginsWith" dxfId="1165" priority="208" stopIfTrue="1" operator="beginsWith" text="Basic">
      <formula>LEFT(A61,LEN("Basic"))="Basic"</formula>
    </cfRule>
    <cfRule type="beginsWith" dxfId="1164" priority="209" stopIfTrue="1" operator="beginsWith" text="Required">
      <formula>LEFT(A61,LEN("Required"))="Required"</formula>
    </cfRule>
    <cfRule type="notContainsBlanks" dxfId="1163" priority="210" stopIfTrue="1">
      <formula>LEN(TRIM(A61))&gt;0</formula>
    </cfRule>
  </conditionalFormatting>
  <conditionalFormatting sqref="A12">
    <cfRule type="beginsWith" dxfId="1162" priority="51" stopIfTrue="1" operator="beginsWith" text="Exceptional">
      <formula>LEFT(A12,LEN("Exceptional"))="Exceptional"</formula>
    </cfRule>
    <cfRule type="beginsWith" dxfId="1161" priority="52" stopIfTrue="1" operator="beginsWith" text="Professional">
      <formula>LEFT(A12,LEN("Professional"))="Professional"</formula>
    </cfRule>
    <cfRule type="beginsWith" dxfId="1160" priority="53" stopIfTrue="1" operator="beginsWith" text="Advanced">
      <formula>LEFT(A12,LEN("Advanced"))="Advanced"</formula>
    </cfRule>
    <cfRule type="beginsWith" dxfId="1159" priority="54" stopIfTrue="1" operator="beginsWith" text="Intermediate">
      <formula>LEFT(A12,LEN("Intermediate"))="Intermediate"</formula>
    </cfRule>
    <cfRule type="beginsWith" dxfId="1158" priority="55" stopIfTrue="1" operator="beginsWith" text="Basic">
      <formula>LEFT(A12,LEN("Basic"))="Basic"</formula>
    </cfRule>
    <cfRule type="beginsWith" dxfId="1157" priority="56" stopIfTrue="1" operator="beginsWith" text="Required">
      <formula>LEFT(A12,LEN("Required"))="Required"</formula>
    </cfRule>
    <cfRule type="notContainsBlanks" dxfId="1156" priority="57" stopIfTrue="1">
      <formula>LEN(TRIM(A12))&gt;0</formula>
    </cfRule>
  </conditionalFormatting>
  <conditionalFormatting sqref="E47">
    <cfRule type="beginsWith" dxfId="1155" priority="157" stopIfTrue="1" operator="beginsWith" text="Not Applicable">
      <formula>LEFT(E47,LEN("Not Applicable"))="Not Applicable"</formula>
    </cfRule>
    <cfRule type="beginsWith" dxfId="1154" priority="158" stopIfTrue="1" operator="beginsWith" text="Waived">
      <formula>LEFT(E47,LEN("Waived"))="Waived"</formula>
    </cfRule>
    <cfRule type="beginsWith" dxfId="1153" priority="159" stopIfTrue="1" operator="beginsWith" text="Pre-Passed">
      <formula>LEFT(E47,LEN("Pre-Passed"))="Pre-Passed"</formula>
    </cfRule>
    <cfRule type="beginsWith" dxfId="1152" priority="160" stopIfTrue="1" operator="beginsWith" text="Completed">
      <formula>LEFT(E47,LEN("Completed"))="Completed"</formula>
    </cfRule>
    <cfRule type="beginsWith" dxfId="1151" priority="161" stopIfTrue="1" operator="beginsWith" text="Partial">
      <formula>LEFT(E47,LEN("Partial"))="Partial"</formula>
    </cfRule>
    <cfRule type="beginsWith" dxfId="1150" priority="162" stopIfTrue="1" operator="beginsWith" text="Missing">
      <formula>LEFT(E47,LEN("Missing"))="Missing"</formula>
    </cfRule>
    <cfRule type="beginsWith" dxfId="1149" priority="163" stopIfTrue="1" operator="beginsWith" text="Untested">
      <formula>LEFT(E47,LEN("Untested"))="Untested"</formula>
    </cfRule>
    <cfRule type="notContainsBlanks" dxfId="1148" priority="164" stopIfTrue="1">
      <formula>LEN(TRIM(E47))&gt;0</formula>
    </cfRule>
  </conditionalFormatting>
  <conditionalFormatting sqref="A16">
    <cfRule type="beginsWith" dxfId="1147" priority="72" stopIfTrue="1" operator="beginsWith" text="Exceptional">
      <formula>LEFT(A16,LEN("Exceptional"))="Exceptional"</formula>
    </cfRule>
    <cfRule type="beginsWith" dxfId="1146" priority="73" stopIfTrue="1" operator="beginsWith" text="Professional">
      <formula>LEFT(A16,LEN("Professional"))="Professional"</formula>
    </cfRule>
    <cfRule type="beginsWith" dxfId="1145" priority="74" stopIfTrue="1" operator="beginsWith" text="Advanced">
      <formula>LEFT(A16,LEN("Advanced"))="Advanced"</formula>
    </cfRule>
    <cfRule type="beginsWith" dxfId="1144" priority="75" stopIfTrue="1" operator="beginsWith" text="Intermediate">
      <formula>LEFT(A16,LEN("Intermediate"))="Intermediate"</formula>
    </cfRule>
    <cfRule type="beginsWith" dxfId="1143" priority="76" stopIfTrue="1" operator="beginsWith" text="Basic">
      <formula>LEFT(A16,LEN("Basic"))="Basic"</formula>
    </cfRule>
    <cfRule type="beginsWith" dxfId="1142" priority="77" stopIfTrue="1" operator="beginsWith" text="Required">
      <formula>LEFT(A16,LEN("Required"))="Required"</formula>
    </cfRule>
    <cfRule type="notContainsBlanks" dxfId="1141" priority="78" stopIfTrue="1">
      <formula>LEN(TRIM(A16))&gt;0</formula>
    </cfRule>
  </conditionalFormatting>
  <conditionalFormatting sqref="A47">
    <cfRule type="beginsWith" dxfId="1140" priority="150" stopIfTrue="1" operator="beginsWith" text="Exceptional">
      <formula>LEFT(A47,LEN("Exceptional"))="Exceptional"</formula>
    </cfRule>
    <cfRule type="beginsWith" dxfId="1139" priority="151" stopIfTrue="1" operator="beginsWith" text="Professional">
      <formula>LEFT(A47,LEN("Professional"))="Professional"</formula>
    </cfRule>
    <cfRule type="beginsWith" dxfId="1138" priority="152" stopIfTrue="1" operator="beginsWith" text="Advanced">
      <formula>LEFT(A47,LEN("Advanced"))="Advanced"</formula>
    </cfRule>
    <cfRule type="beginsWith" dxfId="1137" priority="153" stopIfTrue="1" operator="beginsWith" text="Intermediate">
      <formula>LEFT(A47,LEN("Intermediate"))="Intermediate"</formula>
    </cfRule>
    <cfRule type="beginsWith" dxfId="1136" priority="154" stopIfTrue="1" operator="beginsWith" text="Basic">
      <formula>LEFT(A47,LEN("Basic"))="Basic"</formula>
    </cfRule>
    <cfRule type="beginsWith" dxfId="1135" priority="155" stopIfTrue="1" operator="beginsWith" text="Required">
      <formula>LEFT(A47,LEN("Required"))="Required"</formula>
    </cfRule>
    <cfRule type="notContainsBlanks" dxfId="1134" priority="156" stopIfTrue="1">
      <formula>LEN(TRIM(A47))&gt;0</formula>
    </cfRule>
  </conditionalFormatting>
  <conditionalFormatting sqref="A47">
    <cfRule type="beginsWith" dxfId="1133" priority="143" stopIfTrue="1" operator="beginsWith" text="Exceptional">
      <formula>LEFT(A47,LEN("Exceptional"))="Exceptional"</formula>
    </cfRule>
    <cfRule type="beginsWith" dxfId="1132" priority="144" stopIfTrue="1" operator="beginsWith" text="Professional">
      <formula>LEFT(A47,LEN("Professional"))="Professional"</formula>
    </cfRule>
    <cfRule type="beginsWith" dxfId="1131" priority="145" stopIfTrue="1" operator="beginsWith" text="Advanced">
      <formula>LEFT(A47,LEN("Advanced"))="Advanced"</formula>
    </cfRule>
    <cfRule type="beginsWith" dxfId="1130" priority="146" stopIfTrue="1" operator="beginsWith" text="Intermediate">
      <formula>LEFT(A47,LEN("Intermediate"))="Intermediate"</formula>
    </cfRule>
    <cfRule type="beginsWith" dxfId="1129" priority="147" stopIfTrue="1" operator="beginsWith" text="Basic">
      <formula>LEFT(A47,LEN("Basic"))="Basic"</formula>
    </cfRule>
    <cfRule type="beginsWith" dxfId="1128" priority="148" stopIfTrue="1" operator="beginsWith" text="Required">
      <formula>LEFT(A47,LEN("Required"))="Required"</formula>
    </cfRule>
    <cfRule type="notContainsBlanks" dxfId="1127" priority="149" stopIfTrue="1">
      <formula>LEN(TRIM(A47))&gt;0</formula>
    </cfRule>
  </conditionalFormatting>
  <conditionalFormatting sqref="F48">
    <cfRule type="beginsWith" dxfId="1126" priority="135" stopIfTrue="1" operator="beginsWith" text="Not Applicable">
      <formula>LEFT(F48,LEN("Not Applicable"))="Not Applicable"</formula>
    </cfRule>
    <cfRule type="beginsWith" dxfId="1125" priority="136" stopIfTrue="1" operator="beginsWith" text="Waived">
      <formula>LEFT(F48,LEN("Waived"))="Waived"</formula>
    </cfRule>
    <cfRule type="beginsWith" dxfId="1124" priority="137" stopIfTrue="1" operator="beginsWith" text="Pre-Passed">
      <formula>LEFT(F48,LEN("Pre-Passed"))="Pre-Passed"</formula>
    </cfRule>
    <cfRule type="beginsWith" dxfId="1123" priority="138" stopIfTrue="1" operator="beginsWith" text="Completed">
      <formula>LEFT(F48,LEN("Completed"))="Completed"</formula>
    </cfRule>
    <cfRule type="beginsWith" dxfId="1122" priority="139" stopIfTrue="1" operator="beginsWith" text="Partial">
      <formula>LEFT(F48,LEN("Partial"))="Partial"</formula>
    </cfRule>
    <cfRule type="beginsWith" dxfId="1121" priority="140" stopIfTrue="1" operator="beginsWith" text="Missing">
      <formula>LEFT(F48,LEN("Missing"))="Missing"</formula>
    </cfRule>
    <cfRule type="beginsWith" dxfId="1120" priority="141" stopIfTrue="1" operator="beginsWith" text="Untested">
      <formula>LEFT(F48,LEN("Untested"))="Untested"</formula>
    </cfRule>
    <cfRule type="notContainsBlanks" dxfId="1119" priority="142" stopIfTrue="1">
      <formula>LEN(TRIM(F48))&gt;0</formula>
    </cfRule>
  </conditionalFormatting>
  <conditionalFormatting sqref="F54">
    <cfRule type="beginsWith" dxfId="1118" priority="127" stopIfTrue="1" operator="beginsWith" text="Not Applicable">
      <formula>LEFT(F54,LEN("Not Applicable"))="Not Applicable"</formula>
    </cfRule>
    <cfRule type="beginsWith" dxfId="1117" priority="128" stopIfTrue="1" operator="beginsWith" text="Waived">
      <formula>LEFT(F54,LEN("Waived"))="Waived"</formula>
    </cfRule>
    <cfRule type="beginsWith" dxfId="1116" priority="129" stopIfTrue="1" operator="beginsWith" text="Pre-Passed">
      <formula>LEFT(F54,LEN("Pre-Passed"))="Pre-Passed"</formula>
    </cfRule>
    <cfRule type="beginsWith" dxfId="1115" priority="130" stopIfTrue="1" operator="beginsWith" text="Completed">
      <formula>LEFT(F54,LEN("Completed"))="Completed"</formula>
    </cfRule>
    <cfRule type="beginsWith" dxfId="1114" priority="131" stopIfTrue="1" operator="beginsWith" text="Partial">
      <formula>LEFT(F54,LEN("Partial"))="Partial"</formula>
    </cfRule>
    <cfRule type="beginsWith" dxfId="1113" priority="132" stopIfTrue="1" operator="beginsWith" text="Missing">
      <formula>LEFT(F54,LEN("Missing"))="Missing"</formula>
    </cfRule>
    <cfRule type="beginsWith" dxfId="1112" priority="133" stopIfTrue="1" operator="beginsWith" text="Untested">
      <formula>LEFT(F54,LEN("Untested"))="Untested"</formula>
    </cfRule>
    <cfRule type="notContainsBlanks" dxfId="1111" priority="134" stopIfTrue="1">
      <formula>LEN(TRIM(F54))&gt;0</formula>
    </cfRule>
  </conditionalFormatting>
  <conditionalFormatting sqref="F61">
    <cfRule type="beginsWith" dxfId="1110" priority="111" stopIfTrue="1" operator="beginsWith" text="Not Applicable">
      <formula>LEFT(F61,LEN("Not Applicable"))="Not Applicable"</formula>
    </cfRule>
    <cfRule type="beginsWith" dxfId="1109" priority="112" stopIfTrue="1" operator="beginsWith" text="Waived">
      <formula>LEFT(F61,LEN("Waived"))="Waived"</formula>
    </cfRule>
    <cfRule type="beginsWith" dxfId="1108" priority="113" stopIfTrue="1" operator="beginsWith" text="Pre-Passed">
      <formula>LEFT(F61,LEN("Pre-Passed"))="Pre-Passed"</formula>
    </cfRule>
    <cfRule type="beginsWith" dxfId="1107" priority="114" stopIfTrue="1" operator="beginsWith" text="Completed">
      <formula>LEFT(F61,LEN("Completed"))="Completed"</formula>
    </cfRule>
    <cfRule type="beginsWith" dxfId="1106" priority="115" stopIfTrue="1" operator="beginsWith" text="Partial">
      <formula>LEFT(F61,LEN("Partial"))="Partial"</formula>
    </cfRule>
    <cfRule type="beginsWith" dxfId="1105" priority="116" stopIfTrue="1" operator="beginsWith" text="Missing">
      <formula>LEFT(F61,LEN("Missing"))="Missing"</formula>
    </cfRule>
    <cfRule type="beginsWith" dxfId="1104" priority="117" stopIfTrue="1" operator="beginsWith" text="Untested">
      <formula>LEFT(F61,LEN("Untested"))="Untested"</formula>
    </cfRule>
    <cfRule type="notContainsBlanks" dxfId="1103" priority="118" stopIfTrue="1">
      <formula>LEN(TRIM(F61))&gt;0</formula>
    </cfRule>
  </conditionalFormatting>
  <conditionalFormatting sqref="E13:F13 E16:F16 E14 F14:F15">
    <cfRule type="beginsWith" dxfId="1102" priority="103" stopIfTrue="1" operator="beginsWith" text="Not Applicable">
      <formula>LEFT(E13,LEN("Not Applicable"))="Not Applicable"</formula>
    </cfRule>
    <cfRule type="beginsWith" dxfId="1101" priority="104" stopIfTrue="1" operator="beginsWith" text="Waived">
      <formula>LEFT(E13,LEN("Waived"))="Waived"</formula>
    </cfRule>
    <cfRule type="beginsWith" dxfId="1100" priority="105" stopIfTrue="1" operator="beginsWith" text="Pre-Passed">
      <formula>LEFT(E13,LEN("Pre-Passed"))="Pre-Passed"</formula>
    </cfRule>
    <cfRule type="beginsWith" dxfId="1099" priority="106" stopIfTrue="1" operator="beginsWith" text="Completed">
      <formula>LEFT(E13,LEN("Completed"))="Completed"</formula>
    </cfRule>
    <cfRule type="beginsWith" dxfId="1098" priority="107" stopIfTrue="1" operator="beginsWith" text="Partial">
      <formula>LEFT(E13,LEN("Partial"))="Partial"</formula>
    </cfRule>
    <cfRule type="beginsWith" dxfId="1097" priority="108" stopIfTrue="1" operator="beginsWith" text="Missing">
      <formula>LEFT(E13,LEN("Missing"))="Missing"</formula>
    </cfRule>
    <cfRule type="beginsWith" dxfId="1096" priority="109" stopIfTrue="1" operator="beginsWith" text="Untested">
      <formula>LEFT(E13,LEN("Untested"))="Untested"</formula>
    </cfRule>
    <cfRule type="notContainsBlanks" dxfId="1095" priority="110" stopIfTrue="1">
      <formula>LEN(TRIM(E13))&gt;0</formula>
    </cfRule>
  </conditionalFormatting>
  <conditionalFormatting sqref="E12">
    <cfRule type="beginsWith" dxfId="1094" priority="95" stopIfTrue="1" operator="beginsWith" text="Not Applicable">
      <formula>LEFT(E12,LEN("Not Applicable"))="Not Applicable"</formula>
    </cfRule>
    <cfRule type="beginsWith" dxfId="1093" priority="96" stopIfTrue="1" operator="beginsWith" text="Waived">
      <formula>LEFT(E12,LEN("Waived"))="Waived"</formula>
    </cfRule>
    <cfRule type="beginsWith" dxfId="1092" priority="97" stopIfTrue="1" operator="beginsWith" text="Pre-Passed">
      <formula>LEFT(E12,LEN("Pre-Passed"))="Pre-Passed"</formula>
    </cfRule>
    <cfRule type="beginsWith" dxfId="1091" priority="98" stopIfTrue="1" operator="beginsWith" text="Completed">
      <formula>LEFT(E12,LEN("Completed"))="Completed"</formula>
    </cfRule>
    <cfRule type="beginsWith" dxfId="1090" priority="99" stopIfTrue="1" operator="beginsWith" text="Partial">
      <formula>LEFT(E12,LEN("Partial"))="Partial"</formula>
    </cfRule>
    <cfRule type="beginsWith" dxfId="1089" priority="100" stopIfTrue="1" operator="beginsWith" text="Missing">
      <formula>LEFT(E12,LEN("Missing"))="Missing"</formula>
    </cfRule>
    <cfRule type="beginsWith" dxfId="1088" priority="101" stopIfTrue="1" operator="beginsWith" text="Untested">
      <formula>LEFT(E12,LEN("Untested"))="Untested"</formula>
    </cfRule>
    <cfRule type="notContainsBlanks" dxfId="1087" priority="102" stopIfTrue="1">
      <formula>LEN(TRIM(E12))&gt;0</formula>
    </cfRule>
  </conditionalFormatting>
  <conditionalFormatting sqref="E15">
    <cfRule type="beginsWith" dxfId="1086" priority="87" stopIfTrue="1" operator="beginsWith" text="Not Applicable">
      <formula>LEFT(E15,LEN("Not Applicable"))="Not Applicable"</formula>
    </cfRule>
    <cfRule type="beginsWith" dxfId="1085" priority="88" stopIfTrue="1" operator="beginsWith" text="Waived">
      <formula>LEFT(E15,LEN("Waived"))="Waived"</formula>
    </cfRule>
    <cfRule type="beginsWith" dxfId="1084" priority="89" stopIfTrue="1" operator="beginsWith" text="Pre-Passed">
      <formula>LEFT(E15,LEN("Pre-Passed"))="Pre-Passed"</formula>
    </cfRule>
    <cfRule type="beginsWith" dxfId="1083" priority="90" stopIfTrue="1" operator="beginsWith" text="Completed">
      <formula>LEFT(E15,LEN("Completed"))="Completed"</formula>
    </cfRule>
    <cfRule type="beginsWith" dxfId="1082" priority="91" stopIfTrue="1" operator="beginsWith" text="Partial">
      <formula>LEFT(E15,LEN("Partial"))="Partial"</formula>
    </cfRule>
    <cfRule type="beginsWith" dxfId="1081" priority="92" stopIfTrue="1" operator="beginsWith" text="Missing">
      <formula>LEFT(E15,LEN("Missing"))="Missing"</formula>
    </cfRule>
    <cfRule type="beginsWith" dxfId="1080" priority="93" stopIfTrue="1" operator="beginsWith" text="Untested">
      <formula>LEFT(E15,LEN("Untested"))="Untested"</formula>
    </cfRule>
    <cfRule type="notContainsBlanks" dxfId="1079" priority="94" stopIfTrue="1">
      <formula>LEN(TRIM(E15))&gt;0</formula>
    </cfRule>
  </conditionalFormatting>
  <conditionalFormatting sqref="F12">
    <cfRule type="beginsWith" dxfId="1078" priority="79" stopIfTrue="1" operator="beginsWith" text="Not Applicable">
      <formula>LEFT(F12,LEN("Not Applicable"))="Not Applicable"</formula>
    </cfRule>
    <cfRule type="beginsWith" dxfId="1077" priority="80" stopIfTrue="1" operator="beginsWith" text="Waived">
      <formula>LEFT(F12,LEN("Waived"))="Waived"</formula>
    </cfRule>
    <cfRule type="beginsWith" dxfId="1076" priority="81" stopIfTrue="1" operator="beginsWith" text="Pre-Passed">
      <formula>LEFT(F12,LEN("Pre-Passed"))="Pre-Passed"</formula>
    </cfRule>
    <cfRule type="beginsWith" dxfId="1075" priority="82" stopIfTrue="1" operator="beginsWith" text="Completed">
      <formula>LEFT(F12,LEN("Completed"))="Completed"</formula>
    </cfRule>
    <cfRule type="beginsWith" dxfId="1074" priority="83" stopIfTrue="1" operator="beginsWith" text="Partial">
      <formula>LEFT(F12,LEN("Partial"))="Partial"</formula>
    </cfRule>
    <cfRule type="beginsWith" dxfId="1073" priority="84" stopIfTrue="1" operator="beginsWith" text="Missing">
      <formula>LEFT(F12,LEN("Missing"))="Missing"</formula>
    </cfRule>
    <cfRule type="beginsWith" dxfId="1072" priority="85" stopIfTrue="1" operator="beginsWith" text="Untested">
      <formula>LEFT(F12,LEN("Untested"))="Untested"</formula>
    </cfRule>
    <cfRule type="notContainsBlanks" dxfId="1071" priority="86" stopIfTrue="1">
      <formula>LEN(TRIM(F12))&gt;0</formula>
    </cfRule>
  </conditionalFormatting>
  <conditionalFormatting sqref="E62:F62 F63:F66">
    <cfRule type="beginsWith" dxfId="1070" priority="36" stopIfTrue="1" operator="beginsWith" text="Not Applicable">
      <formula>LEFT(E62,LEN("Not Applicable"))="Not Applicable"</formula>
    </cfRule>
    <cfRule type="beginsWith" dxfId="1069" priority="37" stopIfTrue="1" operator="beginsWith" text="Waived">
      <formula>LEFT(E62,LEN("Waived"))="Waived"</formula>
    </cfRule>
    <cfRule type="beginsWith" dxfId="1068" priority="38" stopIfTrue="1" operator="beginsWith" text="Pre-Passed">
      <formula>LEFT(E62,LEN("Pre-Passed"))="Pre-Passed"</formula>
    </cfRule>
    <cfRule type="beginsWith" dxfId="1067" priority="39" stopIfTrue="1" operator="beginsWith" text="Completed">
      <formula>LEFT(E62,LEN("Completed"))="Completed"</formula>
    </cfRule>
    <cfRule type="beginsWith" dxfId="1066" priority="40" stopIfTrue="1" operator="beginsWith" text="Partial">
      <formula>LEFT(E62,LEN("Partial"))="Partial"</formula>
    </cfRule>
    <cfRule type="beginsWith" dxfId="1065" priority="41" stopIfTrue="1" operator="beginsWith" text="Missing">
      <formula>LEFT(E62,LEN("Missing"))="Missing"</formula>
    </cfRule>
    <cfRule type="beginsWith" dxfId="1064" priority="42" stopIfTrue="1" operator="beginsWith" text="Untested">
      <formula>LEFT(E62,LEN("Untested"))="Untested"</formula>
    </cfRule>
    <cfRule type="notContainsBlanks" dxfId="1063" priority="43" stopIfTrue="1">
      <formula>LEN(TRIM(E62))&gt;0</formula>
    </cfRule>
  </conditionalFormatting>
  <conditionalFormatting sqref="A62">
    <cfRule type="beginsWith" dxfId="1062" priority="29" stopIfTrue="1" operator="beginsWith" text="Exceptional">
      <formula>LEFT(A62,LEN("Exceptional"))="Exceptional"</formula>
    </cfRule>
    <cfRule type="beginsWith" dxfId="1061" priority="30" stopIfTrue="1" operator="beginsWith" text="Professional">
      <formula>LEFT(A62,LEN("Professional"))="Professional"</formula>
    </cfRule>
    <cfRule type="beginsWith" dxfId="1060" priority="31" stopIfTrue="1" operator="beginsWith" text="Advanced">
      <formula>LEFT(A62,LEN("Advanced"))="Advanced"</formula>
    </cfRule>
    <cfRule type="beginsWith" dxfId="1059" priority="32" stopIfTrue="1" operator="beginsWith" text="Intermediate">
      <formula>LEFT(A62,LEN("Intermediate"))="Intermediate"</formula>
    </cfRule>
    <cfRule type="beginsWith" dxfId="1058" priority="33" stopIfTrue="1" operator="beginsWith" text="Basic">
      <formula>LEFT(A62,LEN("Basic"))="Basic"</formula>
    </cfRule>
    <cfRule type="beginsWith" dxfId="1057" priority="34" stopIfTrue="1" operator="beginsWith" text="Required">
      <formula>LEFT(A62,LEN("Required"))="Required"</formula>
    </cfRule>
    <cfRule type="notContainsBlanks" dxfId="1056" priority="35" stopIfTrue="1">
      <formula>LEN(TRIM(A62))&gt;0</formula>
    </cfRule>
  </conditionalFormatting>
  <conditionalFormatting sqref="A13">
    <cfRule type="beginsWith" dxfId="1055" priority="22" stopIfTrue="1" operator="beginsWith" text="Exceptional">
      <formula>LEFT(A13,LEN("Exceptional"))="Exceptional"</formula>
    </cfRule>
    <cfRule type="beginsWith" dxfId="1054" priority="23" stopIfTrue="1" operator="beginsWith" text="Professional">
      <formula>LEFT(A13,LEN("Professional"))="Professional"</formula>
    </cfRule>
    <cfRule type="beginsWith" dxfId="1053" priority="24" stopIfTrue="1" operator="beginsWith" text="Advanced">
      <formula>LEFT(A13,LEN("Advanced"))="Advanced"</formula>
    </cfRule>
    <cfRule type="beginsWith" dxfId="1052" priority="25" stopIfTrue="1" operator="beginsWith" text="Intermediate">
      <formula>LEFT(A13,LEN("Intermediate"))="Intermediate"</formula>
    </cfRule>
    <cfRule type="beginsWith" dxfId="1051" priority="26" stopIfTrue="1" operator="beginsWith" text="Basic">
      <formula>LEFT(A13,LEN("Basic"))="Basic"</formula>
    </cfRule>
    <cfRule type="beginsWith" dxfId="1050" priority="27" stopIfTrue="1" operator="beginsWith" text="Required">
      <formula>LEFT(A13,LEN("Required"))="Required"</formula>
    </cfRule>
    <cfRule type="notContainsBlanks" dxfId="1049" priority="28" stopIfTrue="1">
      <formula>LEN(TRIM(A13))&gt;0</formula>
    </cfRule>
  </conditionalFormatting>
  <conditionalFormatting sqref="A14">
    <cfRule type="beginsWith" dxfId="1048" priority="15" stopIfTrue="1" operator="beginsWith" text="Exceptional">
      <formula>LEFT(A14,LEN("Exceptional"))="Exceptional"</formula>
    </cfRule>
    <cfRule type="beginsWith" dxfId="1047" priority="16" stopIfTrue="1" operator="beginsWith" text="Professional">
      <formula>LEFT(A14,LEN("Professional"))="Professional"</formula>
    </cfRule>
    <cfRule type="beginsWith" dxfId="1046" priority="17" stopIfTrue="1" operator="beginsWith" text="Advanced">
      <formula>LEFT(A14,LEN("Advanced"))="Advanced"</formula>
    </cfRule>
    <cfRule type="beginsWith" dxfId="1045" priority="18" stopIfTrue="1" operator="beginsWith" text="Intermediate">
      <formula>LEFT(A14,LEN("Intermediate"))="Intermediate"</formula>
    </cfRule>
    <cfRule type="beginsWith" dxfId="1044" priority="19" stopIfTrue="1" operator="beginsWith" text="Basic">
      <formula>LEFT(A14,LEN("Basic"))="Basic"</formula>
    </cfRule>
    <cfRule type="beginsWith" dxfId="1043" priority="20" stopIfTrue="1" operator="beginsWith" text="Required">
      <formula>LEFT(A14,LEN("Required"))="Required"</formula>
    </cfRule>
    <cfRule type="notContainsBlanks" dxfId="1042" priority="21" stopIfTrue="1">
      <formula>LEN(TRIM(A14))&gt;0</formula>
    </cfRule>
  </conditionalFormatting>
  <conditionalFormatting sqref="A15">
    <cfRule type="beginsWith" dxfId="1041" priority="8" stopIfTrue="1" operator="beginsWith" text="Exceptional">
      <formula>LEFT(A15,LEN("Exceptional"))="Exceptional"</formula>
    </cfRule>
    <cfRule type="beginsWith" dxfId="1040" priority="9" stopIfTrue="1" operator="beginsWith" text="Professional">
      <formula>LEFT(A15,LEN("Professional"))="Professional"</formula>
    </cfRule>
    <cfRule type="beginsWith" dxfId="1039" priority="10" stopIfTrue="1" operator="beginsWith" text="Advanced">
      <formula>LEFT(A15,LEN("Advanced"))="Advanced"</formula>
    </cfRule>
    <cfRule type="beginsWith" dxfId="1038" priority="11" stopIfTrue="1" operator="beginsWith" text="Intermediate">
      <formula>LEFT(A15,LEN("Intermediate"))="Intermediate"</formula>
    </cfRule>
    <cfRule type="beginsWith" dxfId="1037" priority="12" stopIfTrue="1" operator="beginsWith" text="Basic">
      <formula>LEFT(A15,LEN("Basic"))="Basic"</formula>
    </cfRule>
    <cfRule type="beginsWith" dxfId="1036" priority="13" stopIfTrue="1" operator="beginsWith" text="Required">
      <formula>LEFT(A15,LEN("Required"))="Required"</formula>
    </cfRule>
    <cfRule type="notContainsBlanks" dxfId="1035" priority="14" stopIfTrue="1">
      <formula>LEN(TRIM(A15))&gt;0</formula>
    </cfRule>
  </conditionalFormatting>
  <dataValidations count="1">
    <dataValidation type="list" showInputMessage="1" showErrorMessage="1" sqref="E120:F122 E129:F136 E124:F127 E98:F118 E84:F96 E75:F82 E29:F47 E13:F16 E18:F27 E55:F60 E49:F53 E62:F73">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58"/>
  <sheetViews>
    <sheetView zoomScaleNormal="100" zoomScalePageLayoutView="130" workbookViewId="0">
      <selection activeCell="E93" sqref="E93"/>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26</v>
      </c>
      <c r="B1" s="4" t="s">
        <v>27</v>
      </c>
      <c r="C1" s="4" t="s">
        <v>736</v>
      </c>
      <c r="D1" s="4"/>
      <c r="E1" s="3" t="str">
        <f>""&amp;COUNTIF(E$7:E$263,"Untested")&amp;" Untested"</f>
        <v>0 Untested</v>
      </c>
      <c r="F1" s="3" t="str">
        <f>""&amp;COUNTIF(F$7:F$263,"Untested")&amp;" Untested"</f>
        <v>75 Untested</v>
      </c>
      <c r="G1" s="4"/>
    </row>
    <row r="2" spans="1:7" ht="16.5" thickBot="1">
      <c r="A2" s="12" t="s">
        <v>30</v>
      </c>
      <c r="B2" s="11" t="s">
        <v>31</v>
      </c>
      <c r="C2" s="264" t="s">
        <v>1050</v>
      </c>
      <c r="D2" s="265"/>
      <c r="E2" s="14">
        <f>SUMPRODUCT(($A$7:$A$263="Required")*(E$7:E$263="Missing"))+0.5*SUMPRODUCT(($A$7:$A$263="Required")*(E$7:E$263="Partial"))</f>
        <v>0</v>
      </c>
      <c r="F2" s="14">
        <f>SUMPRODUCT(($A$7:$A$263="Required")*(F$7:F$263="Missing"))+0.5*SUMPRODUCT(($A$7:$A$263="Required")*(F$7:F$263="Partial"))</f>
        <v>0</v>
      </c>
      <c r="G2" s="11" t="str">
        <f>"Requireds "&amp;A2</f>
        <v>Requireds Missing</v>
      </c>
    </row>
    <row r="3" spans="1:7" ht="16.5" thickBot="1">
      <c r="A3" s="12" t="s">
        <v>32</v>
      </c>
      <c r="B3" s="11" t="s">
        <v>33</v>
      </c>
      <c r="C3" s="266"/>
      <c r="D3" s="267"/>
      <c r="E3" s="14">
        <f>SUMPRODUCT(($A$7:$A$263="Basic")*(E$7:E$263="Missing"))+0.5*SUMPRODUCT(($A$7:$A$263="Basic")*(E$7:E$263="Partial"))</f>
        <v>0</v>
      </c>
      <c r="F3" s="14">
        <f>SUMPRODUCT(($A$7:$A$263="Basic")*(F$7:F$263="Missing"))+0.5*SUMPRODUCT(($A$7:$A$263="Basic")*(F$7:F$263="Partial"))</f>
        <v>0</v>
      </c>
      <c r="G3" s="11" t="str">
        <f>"Basics "&amp;A2</f>
        <v>Basics Missing</v>
      </c>
    </row>
    <row r="4" spans="1:7" ht="16.5" thickBot="1">
      <c r="A4" s="12" t="s">
        <v>34</v>
      </c>
      <c r="B4" s="11" t="s">
        <v>35</v>
      </c>
      <c r="C4" s="266"/>
      <c r="D4" s="267"/>
      <c r="E4" s="14">
        <f>SUMPRODUCT(($A$7:$A$263="Advanced")*(E$7:E$263="Completed"))+SUMPRODUCT(($A$7:$A$263="Advanced")*(E$7:E$263="Pre-Passed"))+0.5*SUMPRODUCT(($A$7:$A$263="Advanced")*(E$7:E$263="Partial"))</f>
        <v>0</v>
      </c>
      <c r="F4" s="14">
        <f>SUMPRODUCT(($A$7:$A$263="Advanced")*(F$7:F$263="Completed"))+SUMPRODUCT(($A$7:$A$263="Advanced")*(F$7:F$263="Pre-Passed"))+0.5*SUMPRODUCT(($A$7:$A$263="Advanced")*(F$7:F$263="Partial"))</f>
        <v>0</v>
      </c>
      <c r="G4" s="11" t="str">
        <f>"Advanceds "&amp;A4</f>
        <v>Advanceds Completed</v>
      </c>
    </row>
    <row r="5" spans="1:7" ht="16.5" thickBot="1">
      <c r="A5" s="12" t="s">
        <v>36</v>
      </c>
      <c r="B5" s="11" t="s">
        <v>231</v>
      </c>
      <c r="C5" s="266"/>
      <c r="D5" s="267"/>
      <c r="E5" s="14">
        <f>SUMPRODUCT(($A$7:$A$263="Professional")*(E$7:E$263="Completed"))+SUMPRODUCT(($A$7:$A$263="Professional")*(E$7:E$263="Pre-Passed"))+0.5*SUMPRODUCT(($A$7:$A$263="Professional")*(E$7:E$263="Partial"))</f>
        <v>0</v>
      </c>
      <c r="F5" s="14">
        <f>SUMPRODUCT(($A$7:$A$263="Professional")*(F$7:F$263="Completed"))+SUMPRODUCT(($A$7:$A$263="Professional")*(F$7:F$263="Pre-Passed"))+0.5*SUMPRODUCT(($A$7:$A$263="Professional")*(F$7:F$263="Partial"))</f>
        <v>0</v>
      </c>
      <c r="G5" s="11" t="str">
        <f>"Professionals "&amp;A4</f>
        <v>Professionals Completed</v>
      </c>
    </row>
    <row r="6" spans="1:7" ht="16.5" thickBot="1">
      <c r="A6" s="10" t="s">
        <v>37</v>
      </c>
      <c r="B6" s="11" t="s">
        <v>38</v>
      </c>
      <c r="C6" s="268"/>
      <c r="D6" s="269"/>
      <c r="E6" s="14">
        <f>SUMPRODUCT(($A$7:$A$263="Exceptional")*(E$7:E$263="Completed"))+SUMPRODUCT(($A$7:$A$263="Exceptional")*(E$7:E$263="Pre-Passed"))+0.5*SUMPRODUCT(($A$7:$A$263="Exceptional")*(E$7:E$263="Partial"))</f>
        <v>0</v>
      </c>
      <c r="F6" s="14">
        <f>SUMPRODUCT(($A$7:$A$263="Exceptional")*(F$7:F$263="Completed"))+SUMPRODUCT(($A$7:$A$263="Exceptional")*(F$7:F$263="Pre-Passed"))+0.5*SUMPRODUCT(($A$7:$A$263="Exceptional")*(F$7:F$263="Partial"))</f>
        <v>0</v>
      </c>
      <c r="G6" s="11" t="str">
        <f>"Exceptionals "&amp;A4</f>
        <v>Exceptionals Completed</v>
      </c>
    </row>
    <row r="7" spans="1:7" ht="16.5" thickBot="1">
      <c r="A7" s="262" t="s">
        <v>729</v>
      </c>
      <c r="B7" s="263"/>
      <c r="C7" s="4" t="s">
        <v>39</v>
      </c>
      <c r="D7" s="4" t="s">
        <v>234</v>
      </c>
      <c r="E7" s="4" t="s">
        <v>40</v>
      </c>
      <c r="F7" s="4" t="s">
        <v>41</v>
      </c>
      <c r="G7" s="4" t="s">
        <v>235</v>
      </c>
    </row>
    <row r="8" spans="1:7" ht="16.5" thickBot="1">
      <c r="A8" s="118" t="s">
        <v>535</v>
      </c>
      <c r="B8" s="11" t="s">
        <v>730</v>
      </c>
      <c r="C8" s="11" t="s">
        <v>731</v>
      </c>
      <c r="D8" s="11"/>
      <c r="E8" s="14">
        <v>0</v>
      </c>
      <c r="F8" s="14">
        <v>0</v>
      </c>
      <c r="G8" s="11"/>
    </row>
    <row r="9" spans="1:7" ht="16.5" thickBot="1">
      <c r="A9" s="119" t="s">
        <v>491</v>
      </c>
      <c r="B9" s="11" t="s">
        <v>495</v>
      </c>
      <c r="C9" s="11" t="s">
        <v>732</v>
      </c>
      <c r="D9" s="11"/>
      <c r="E9" s="14">
        <v>0</v>
      </c>
      <c r="F9" s="14">
        <v>0</v>
      </c>
      <c r="G9" s="11"/>
    </row>
    <row r="10" spans="1:7" ht="16.5" thickBot="1">
      <c r="A10" s="119" t="s">
        <v>492</v>
      </c>
      <c r="B10" s="11" t="s">
        <v>497</v>
      </c>
      <c r="C10" s="11" t="s">
        <v>733</v>
      </c>
      <c r="D10" s="11"/>
      <c r="E10" s="14">
        <v>0</v>
      </c>
      <c r="F10" s="14">
        <v>0</v>
      </c>
      <c r="G10" s="11"/>
    </row>
    <row r="11" spans="1:7" ht="16.5" thickBot="1">
      <c r="A11" s="120" t="s">
        <v>493</v>
      </c>
      <c r="B11" s="11" t="s">
        <v>490</v>
      </c>
      <c r="C11" s="11" t="s">
        <v>734</v>
      </c>
      <c r="D11" s="11"/>
      <c r="E11" s="14">
        <v>0</v>
      </c>
      <c r="F11" s="14">
        <v>0</v>
      </c>
      <c r="G11" s="11"/>
    </row>
    <row r="12" spans="1:7" ht="17.100000000000001" customHeight="1" thickBot="1">
      <c r="A12" s="262" t="s">
        <v>867</v>
      </c>
      <c r="B12" s="263"/>
      <c r="C12" s="4" t="s">
        <v>39</v>
      </c>
      <c r="D12" s="4" t="s">
        <v>234</v>
      </c>
      <c r="E12" s="4" t="s">
        <v>40</v>
      </c>
      <c r="F12" s="4" t="s">
        <v>41</v>
      </c>
      <c r="G12" s="4" t="s">
        <v>235</v>
      </c>
    </row>
    <row r="13" spans="1:7" ht="26.25" thickBot="1">
      <c r="A13" s="26" t="s">
        <v>42</v>
      </c>
      <c r="B13" s="11" t="s">
        <v>155</v>
      </c>
      <c r="C13" s="11" t="s">
        <v>868</v>
      </c>
      <c r="D13" s="11" t="s">
        <v>1076</v>
      </c>
      <c r="E13" s="4" t="s">
        <v>37</v>
      </c>
      <c r="F13" s="4" t="s">
        <v>29</v>
      </c>
      <c r="G13" s="11"/>
    </row>
    <row r="14" spans="1:7" ht="16.5" thickBot="1">
      <c r="A14" s="26" t="s">
        <v>42</v>
      </c>
      <c r="B14" s="11" t="s">
        <v>869</v>
      </c>
      <c r="C14" s="11" t="s">
        <v>870</v>
      </c>
      <c r="D14" s="11"/>
      <c r="E14" s="4" t="s">
        <v>37</v>
      </c>
      <c r="F14" s="4" t="s">
        <v>29</v>
      </c>
      <c r="G14" s="11"/>
    </row>
    <row r="15" spans="1:7" ht="26.25" thickBot="1">
      <c r="A15" s="26" t="s">
        <v>42</v>
      </c>
      <c r="B15" s="11" t="s">
        <v>871</v>
      </c>
      <c r="C15" s="11" t="s">
        <v>872</v>
      </c>
      <c r="D15" s="11"/>
      <c r="E15" s="4" t="s">
        <v>37</v>
      </c>
      <c r="F15" s="4" t="s">
        <v>29</v>
      </c>
      <c r="G15" s="11"/>
    </row>
    <row r="16" spans="1:7" ht="26.25" thickBot="1">
      <c r="A16" s="26" t="s">
        <v>42</v>
      </c>
      <c r="B16" s="11" t="s">
        <v>873</v>
      </c>
      <c r="C16" s="11" t="s">
        <v>874</v>
      </c>
      <c r="D16" s="11"/>
      <c r="E16" s="4" t="s">
        <v>37</v>
      </c>
      <c r="F16" s="4" t="s">
        <v>29</v>
      </c>
      <c r="G16" s="11"/>
    </row>
    <row r="17" spans="1:7" ht="26.25" thickBot="1">
      <c r="A17" s="16" t="s">
        <v>43</v>
      </c>
      <c r="B17" s="11" t="s">
        <v>875</v>
      </c>
      <c r="C17" s="11" t="s">
        <v>876</v>
      </c>
      <c r="D17" s="11"/>
      <c r="E17" s="4" t="s">
        <v>37</v>
      </c>
      <c r="F17" s="4" t="s">
        <v>29</v>
      </c>
      <c r="G17" s="11"/>
    </row>
    <row r="18" spans="1:7" ht="26.25" thickBot="1">
      <c r="A18" s="16" t="s">
        <v>43</v>
      </c>
      <c r="B18" s="11" t="s">
        <v>877</v>
      </c>
      <c r="C18" s="11" t="s">
        <v>878</v>
      </c>
      <c r="D18" s="11"/>
      <c r="E18" s="4" t="s">
        <v>37</v>
      </c>
      <c r="F18" s="4" t="s">
        <v>29</v>
      </c>
      <c r="G18" s="11"/>
    </row>
    <row r="19" spans="1:7" ht="16.5" thickBot="1">
      <c r="A19" s="16" t="s">
        <v>43</v>
      </c>
      <c r="B19" s="11" t="s">
        <v>157</v>
      </c>
      <c r="C19" s="11" t="s">
        <v>879</v>
      </c>
      <c r="D19" s="11"/>
      <c r="E19" s="4" t="s">
        <v>37</v>
      </c>
      <c r="F19" s="4" t="s">
        <v>29</v>
      </c>
      <c r="G19" s="11"/>
    </row>
    <row r="20" spans="1:7" ht="26.25" thickBot="1">
      <c r="A20" s="27" t="s">
        <v>44</v>
      </c>
      <c r="B20" s="11" t="s">
        <v>880</v>
      </c>
      <c r="C20" s="11" t="s">
        <v>881</v>
      </c>
      <c r="D20" s="11"/>
      <c r="E20" s="4" t="s">
        <v>37</v>
      </c>
      <c r="F20" s="4" t="s">
        <v>29</v>
      </c>
      <c r="G20" s="11"/>
    </row>
    <row r="21" spans="1:7" ht="16.5" thickBot="1">
      <c r="A21" s="27" t="s">
        <v>44</v>
      </c>
      <c r="B21" s="11" t="s">
        <v>882</v>
      </c>
      <c r="C21" s="11" t="s">
        <v>883</v>
      </c>
      <c r="D21" s="11"/>
      <c r="E21" s="4" t="s">
        <v>37</v>
      </c>
      <c r="F21" s="4" t="s">
        <v>29</v>
      </c>
      <c r="G21" s="11"/>
    </row>
    <row r="22" spans="1:7" ht="16.5" thickBot="1">
      <c r="A22" s="27" t="s">
        <v>44</v>
      </c>
      <c r="B22" s="11" t="s">
        <v>884</v>
      </c>
      <c r="C22" s="11" t="s">
        <v>885</v>
      </c>
      <c r="D22" s="11"/>
      <c r="E22" s="4" t="s">
        <v>37</v>
      </c>
      <c r="F22" s="4" t="s">
        <v>29</v>
      </c>
      <c r="G22" s="11"/>
    </row>
    <row r="23" spans="1:7" ht="39" thickBot="1">
      <c r="A23" s="28" t="s">
        <v>65</v>
      </c>
      <c r="B23" s="11" t="s">
        <v>886</v>
      </c>
      <c r="C23" s="11" t="s">
        <v>887</v>
      </c>
      <c r="D23" s="11"/>
      <c r="E23" s="4" t="s">
        <v>37</v>
      </c>
      <c r="F23" s="4" t="s">
        <v>29</v>
      </c>
      <c r="G23" s="11"/>
    </row>
    <row r="24" spans="1:7" ht="26.25" thickBot="1">
      <c r="A24" s="28" t="s">
        <v>65</v>
      </c>
      <c r="B24" s="11" t="s">
        <v>888</v>
      </c>
      <c r="C24" s="11" t="s">
        <v>889</v>
      </c>
      <c r="D24" s="11"/>
      <c r="E24" s="4" t="s">
        <v>37</v>
      </c>
      <c r="F24" s="4" t="s">
        <v>29</v>
      </c>
      <c r="G24" s="11"/>
    </row>
    <row r="25" spans="1:7" ht="26.25" thickBot="1">
      <c r="A25" s="28" t="s">
        <v>65</v>
      </c>
      <c r="B25" s="11" t="s">
        <v>890</v>
      </c>
      <c r="C25" s="11" t="s">
        <v>891</v>
      </c>
      <c r="D25" s="11"/>
      <c r="E25" s="4" t="s">
        <v>37</v>
      </c>
      <c r="F25" s="4" t="s">
        <v>29</v>
      </c>
      <c r="G25" s="11"/>
    </row>
    <row r="26" spans="1:7" ht="16.5" thickBot="1">
      <c r="A26" s="29" t="s">
        <v>232</v>
      </c>
      <c r="B26" s="11" t="s">
        <v>892</v>
      </c>
      <c r="C26" s="11" t="s">
        <v>893</v>
      </c>
      <c r="D26" s="11"/>
      <c r="E26" s="4" t="s">
        <v>37</v>
      </c>
      <c r="F26" s="4" t="s">
        <v>29</v>
      </c>
      <c r="G26" s="11"/>
    </row>
    <row r="27" spans="1:7" ht="16.5" thickBot="1">
      <c r="A27" s="29" t="s">
        <v>232</v>
      </c>
      <c r="B27" s="11" t="s">
        <v>894</v>
      </c>
      <c r="C27" s="11" t="s">
        <v>895</v>
      </c>
      <c r="D27" s="11"/>
      <c r="E27" s="4" t="s">
        <v>37</v>
      </c>
      <c r="F27" s="4" t="s">
        <v>29</v>
      </c>
      <c r="G27" s="11"/>
    </row>
    <row r="28" spans="1:7" ht="39" thickBot="1">
      <c r="A28" s="29" t="s">
        <v>232</v>
      </c>
      <c r="B28" s="11" t="s">
        <v>158</v>
      </c>
      <c r="C28" s="11" t="s">
        <v>896</v>
      </c>
      <c r="D28" s="11"/>
      <c r="E28" s="4" t="s">
        <v>37</v>
      </c>
      <c r="F28" s="4" t="s">
        <v>29</v>
      </c>
      <c r="G28" s="11"/>
    </row>
    <row r="29" spans="1:7" ht="16.5" thickBot="1">
      <c r="A29" s="29" t="s">
        <v>232</v>
      </c>
      <c r="B29" s="11" t="s">
        <v>897</v>
      </c>
      <c r="C29" s="11" t="s">
        <v>898</v>
      </c>
      <c r="D29" s="11"/>
      <c r="E29" s="4" t="s">
        <v>37</v>
      </c>
      <c r="F29" s="4" t="s">
        <v>29</v>
      </c>
      <c r="G29" s="11"/>
    </row>
    <row r="30" spans="1:7" ht="16.5" thickBot="1">
      <c r="A30" s="29" t="s">
        <v>232</v>
      </c>
      <c r="B30" s="11" t="s">
        <v>162</v>
      </c>
      <c r="C30" s="11" t="s">
        <v>899</v>
      </c>
      <c r="D30" s="11"/>
      <c r="E30" s="4" t="s">
        <v>37</v>
      </c>
      <c r="F30" s="4" t="s">
        <v>29</v>
      </c>
      <c r="G30" s="11"/>
    </row>
    <row r="31" spans="1:7" ht="16.5" thickBot="1">
      <c r="A31" s="262" t="s">
        <v>900</v>
      </c>
      <c r="B31" s="263"/>
      <c r="C31" s="4" t="s">
        <v>749</v>
      </c>
      <c r="D31" s="4" t="s">
        <v>234</v>
      </c>
      <c r="E31" s="4" t="s">
        <v>40</v>
      </c>
      <c r="F31" s="4" t="s">
        <v>41</v>
      </c>
      <c r="G31" s="4" t="s">
        <v>235</v>
      </c>
    </row>
    <row r="32" spans="1:7" ht="26.25" thickBot="1">
      <c r="A32" s="26" t="s">
        <v>42</v>
      </c>
      <c r="B32" s="11" t="s">
        <v>901</v>
      </c>
      <c r="C32" s="11" t="s">
        <v>902</v>
      </c>
      <c r="D32" s="11"/>
      <c r="E32" s="4" t="s">
        <v>37</v>
      </c>
      <c r="F32" s="4" t="s">
        <v>29</v>
      </c>
      <c r="G32" s="11"/>
    </row>
    <row r="33" spans="1:7" ht="16.5" thickBot="1">
      <c r="A33" s="26" t="s">
        <v>42</v>
      </c>
      <c r="B33" s="11" t="s">
        <v>903</v>
      </c>
      <c r="C33" s="11" t="s">
        <v>904</v>
      </c>
      <c r="D33" s="11"/>
      <c r="E33" s="4" t="s">
        <v>37</v>
      </c>
      <c r="F33" s="4" t="s">
        <v>29</v>
      </c>
      <c r="G33" s="11"/>
    </row>
    <row r="34" spans="1:7" ht="26.25" thickBot="1">
      <c r="A34" s="16" t="s">
        <v>43</v>
      </c>
      <c r="B34" s="11" t="s">
        <v>905</v>
      </c>
      <c r="C34" s="11" t="s">
        <v>906</v>
      </c>
      <c r="D34" s="11"/>
      <c r="E34" s="4" t="s">
        <v>37</v>
      </c>
      <c r="F34" s="4" t="s">
        <v>29</v>
      </c>
      <c r="G34" s="11"/>
    </row>
    <row r="35" spans="1:7" ht="26.25" thickBot="1">
      <c r="A35" s="27" t="s">
        <v>44</v>
      </c>
      <c r="B35" s="11" t="s">
        <v>907</v>
      </c>
      <c r="C35" s="11" t="s">
        <v>908</v>
      </c>
      <c r="D35" s="11"/>
      <c r="E35" s="4" t="s">
        <v>37</v>
      </c>
      <c r="F35" s="4" t="s">
        <v>29</v>
      </c>
      <c r="G35" s="11"/>
    </row>
    <row r="36" spans="1:7" ht="39" thickBot="1">
      <c r="A36" s="27" t="s">
        <v>44</v>
      </c>
      <c r="B36" s="11" t="s">
        <v>909</v>
      </c>
      <c r="C36" s="11" t="s">
        <v>910</v>
      </c>
      <c r="D36" s="11"/>
      <c r="E36" s="4" t="s">
        <v>37</v>
      </c>
      <c r="F36" s="4" t="s">
        <v>29</v>
      </c>
      <c r="G36" s="11"/>
    </row>
    <row r="37" spans="1:7" ht="17.100000000000001" customHeight="1" thickBot="1">
      <c r="A37" s="28" t="s">
        <v>65</v>
      </c>
      <c r="B37" s="11" t="s">
        <v>911</v>
      </c>
      <c r="C37" s="11" t="s">
        <v>912</v>
      </c>
      <c r="D37" s="11"/>
      <c r="E37" s="4" t="s">
        <v>37</v>
      </c>
      <c r="F37" s="4" t="s">
        <v>29</v>
      </c>
      <c r="G37" s="11"/>
    </row>
    <row r="38" spans="1:7" ht="26.25" thickBot="1">
      <c r="A38" s="28" t="s">
        <v>65</v>
      </c>
      <c r="B38" s="11" t="s">
        <v>913</v>
      </c>
      <c r="C38" s="11" t="s">
        <v>914</v>
      </c>
      <c r="D38" s="11"/>
      <c r="E38" s="4" t="s">
        <v>37</v>
      </c>
      <c r="F38" s="4" t="s">
        <v>29</v>
      </c>
      <c r="G38" s="11"/>
    </row>
    <row r="39" spans="1:7" ht="26.25" thickBot="1">
      <c r="A39" s="28" t="s">
        <v>65</v>
      </c>
      <c r="B39" s="11" t="s">
        <v>915</v>
      </c>
      <c r="C39" s="11" t="s">
        <v>916</v>
      </c>
      <c r="D39" s="11"/>
      <c r="E39" s="4" t="s">
        <v>37</v>
      </c>
      <c r="F39" s="4" t="s">
        <v>29</v>
      </c>
      <c r="G39" s="11"/>
    </row>
    <row r="40" spans="1:7" ht="26.25" thickBot="1">
      <c r="A40" s="28" t="s">
        <v>65</v>
      </c>
      <c r="B40" s="11" t="s">
        <v>917</v>
      </c>
      <c r="C40" s="11" t="s">
        <v>918</v>
      </c>
      <c r="D40" s="11"/>
      <c r="E40" s="4" t="s">
        <v>37</v>
      </c>
      <c r="F40" s="4" t="s">
        <v>29</v>
      </c>
      <c r="G40" s="11"/>
    </row>
    <row r="41" spans="1:7" ht="26.25" thickBot="1">
      <c r="A41" s="29" t="s">
        <v>232</v>
      </c>
      <c r="B41" s="11" t="s">
        <v>919</v>
      </c>
      <c r="C41" s="11" t="s">
        <v>920</v>
      </c>
      <c r="D41" s="11"/>
      <c r="E41" s="4" t="s">
        <v>37</v>
      </c>
      <c r="F41" s="4" t="s">
        <v>29</v>
      </c>
      <c r="G41" s="11"/>
    </row>
    <row r="42" spans="1:7" ht="26.25" thickBot="1">
      <c r="A42" s="29" t="s">
        <v>232</v>
      </c>
      <c r="B42" s="11" t="s">
        <v>921</v>
      </c>
      <c r="C42" s="11" t="s">
        <v>922</v>
      </c>
      <c r="D42" s="11"/>
      <c r="E42" s="4" t="s">
        <v>37</v>
      </c>
      <c r="F42" s="4" t="s">
        <v>29</v>
      </c>
      <c r="G42" s="11"/>
    </row>
    <row r="43" spans="1:7" ht="26.25" thickBot="1">
      <c r="A43" s="29" t="s">
        <v>232</v>
      </c>
      <c r="B43" s="11" t="s">
        <v>923</v>
      </c>
      <c r="C43" s="11" t="s">
        <v>924</v>
      </c>
      <c r="D43" s="11"/>
      <c r="E43" s="4" t="s">
        <v>37</v>
      </c>
      <c r="F43" s="4" t="s">
        <v>29</v>
      </c>
      <c r="G43" s="11"/>
    </row>
    <row r="44" spans="1:7" ht="26.25" thickBot="1">
      <c r="A44" s="29" t="s">
        <v>232</v>
      </c>
      <c r="B44" s="11" t="s">
        <v>798</v>
      </c>
      <c r="C44" s="11" t="s">
        <v>925</v>
      </c>
      <c r="D44" s="11"/>
      <c r="E44" s="4" t="s">
        <v>37</v>
      </c>
      <c r="F44" s="4" t="s">
        <v>29</v>
      </c>
      <c r="G44" s="11"/>
    </row>
    <row r="45" spans="1:7" ht="16.5" thickBot="1">
      <c r="A45" s="29" t="s">
        <v>232</v>
      </c>
      <c r="B45" s="11" t="s">
        <v>800</v>
      </c>
      <c r="C45" s="11" t="s">
        <v>926</v>
      </c>
      <c r="D45" s="11"/>
      <c r="E45" s="4" t="s">
        <v>37</v>
      </c>
      <c r="F45" s="4" t="s">
        <v>29</v>
      </c>
      <c r="G45" s="11"/>
    </row>
    <row r="46" spans="1:7" ht="16.5" thickBot="1">
      <c r="A46" s="262" t="s">
        <v>927</v>
      </c>
      <c r="B46" s="263"/>
      <c r="C46" s="4" t="s">
        <v>749</v>
      </c>
      <c r="D46" s="4" t="s">
        <v>234</v>
      </c>
      <c r="E46" s="4" t="s">
        <v>40</v>
      </c>
      <c r="F46" s="4" t="s">
        <v>41</v>
      </c>
      <c r="G46" s="4" t="s">
        <v>235</v>
      </c>
    </row>
    <row r="47" spans="1:7" ht="64.5" thickBot="1">
      <c r="A47" s="26" t="s">
        <v>42</v>
      </c>
      <c r="B47" s="11" t="s">
        <v>928</v>
      </c>
      <c r="C47" s="11" t="s">
        <v>929</v>
      </c>
      <c r="D47" s="11"/>
      <c r="E47" s="4" t="s">
        <v>37</v>
      </c>
      <c r="F47" s="4" t="s">
        <v>29</v>
      </c>
      <c r="G47" s="11"/>
    </row>
    <row r="48" spans="1:7" ht="16.5" thickBot="1">
      <c r="A48" s="26" t="s">
        <v>42</v>
      </c>
      <c r="B48" s="11" t="s">
        <v>930</v>
      </c>
      <c r="C48" s="11" t="s">
        <v>931</v>
      </c>
      <c r="D48" s="11"/>
      <c r="E48" s="4" t="s">
        <v>37</v>
      </c>
      <c r="F48" s="4" t="s">
        <v>29</v>
      </c>
      <c r="G48" s="11"/>
    </row>
    <row r="49" spans="1:7" ht="17.100000000000001" customHeight="1" thickBot="1">
      <c r="A49" s="26" t="s">
        <v>42</v>
      </c>
      <c r="B49" s="11" t="s">
        <v>932</v>
      </c>
      <c r="C49" s="11" t="s">
        <v>933</v>
      </c>
      <c r="D49" s="11"/>
      <c r="E49" s="4" t="s">
        <v>37</v>
      </c>
      <c r="F49" s="4" t="s">
        <v>29</v>
      </c>
      <c r="G49" s="11"/>
    </row>
    <row r="50" spans="1:7" ht="51.75" thickBot="1">
      <c r="A50" s="16" t="s">
        <v>43</v>
      </c>
      <c r="B50" s="11" t="s">
        <v>934</v>
      </c>
      <c r="C50" s="11" t="s">
        <v>935</v>
      </c>
      <c r="D50" s="11"/>
      <c r="E50" s="4" t="s">
        <v>37</v>
      </c>
      <c r="F50" s="4" t="s">
        <v>29</v>
      </c>
      <c r="G50" s="11"/>
    </row>
    <row r="51" spans="1:7" ht="51.75" thickBot="1">
      <c r="A51" s="16" t="s">
        <v>43</v>
      </c>
      <c r="B51" s="11" t="s">
        <v>936</v>
      </c>
      <c r="C51" s="11" t="s">
        <v>937</v>
      </c>
      <c r="D51" s="11"/>
      <c r="E51" s="4" t="s">
        <v>37</v>
      </c>
      <c r="F51" s="4" t="s">
        <v>29</v>
      </c>
      <c r="G51" s="11"/>
    </row>
    <row r="52" spans="1:7" ht="39" thickBot="1">
      <c r="A52" s="27" t="s">
        <v>44</v>
      </c>
      <c r="B52" s="11" t="s">
        <v>938</v>
      </c>
      <c r="C52" s="11" t="s">
        <v>939</v>
      </c>
      <c r="D52" s="11"/>
      <c r="E52" s="4" t="s">
        <v>37</v>
      </c>
      <c r="F52" s="4" t="s">
        <v>29</v>
      </c>
      <c r="G52" s="11"/>
    </row>
    <row r="53" spans="1:7" ht="26.25" thickBot="1">
      <c r="A53" s="28" t="s">
        <v>65</v>
      </c>
      <c r="B53" s="11" t="s">
        <v>940</v>
      </c>
      <c r="C53" s="11" t="s">
        <v>941</v>
      </c>
      <c r="D53" s="11"/>
      <c r="E53" s="4" t="s">
        <v>37</v>
      </c>
      <c r="F53" s="4" t="s">
        <v>29</v>
      </c>
      <c r="G53" s="11"/>
    </row>
    <row r="54" spans="1:7" ht="26.25" thickBot="1">
      <c r="A54" s="28" t="s">
        <v>65</v>
      </c>
      <c r="B54" s="11" t="s">
        <v>942</v>
      </c>
      <c r="C54" s="11" t="s">
        <v>943</v>
      </c>
      <c r="D54" s="11"/>
      <c r="E54" s="4" t="s">
        <v>37</v>
      </c>
      <c r="F54" s="4" t="s">
        <v>29</v>
      </c>
      <c r="G54" s="11"/>
    </row>
    <row r="55" spans="1:7" ht="16.5" thickBot="1">
      <c r="A55" s="29" t="s">
        <v>232</v>
      </c>
      <c r="B55" s="11" t="s">
        <v>944</v>
      </c>
      <c r="C55" s="11" t="s">
        <v>945</v>
      </c>
      <c r="D55" s="11"/>
      <c r="E55" s="4" t="s">
        <v>37</v>
      </c>
      <c r="F55" s="4" t="s">
        <v>29</v>
      </c>
      <c r="G55" s="11"/>
    </row>
    <row r="56" spans="1:7" ht="26.25" thickBot="1">
      <c r="A56" s="29" t="s">
        <v>232</v>
      </c>
      <c r="B56" s="11" t="s">
        <v>946</v>
      </c>
      <c r="C56" s="11" t="s">
        <v>947</v>
      </c>
      <c r="D56" s="11"/>
      <c r="E56" s="4" t="s">
        <v>37</v>
      </c>
      <c r="F56" s="4" t="s">
        <v>29</v>
      </c>
      <c r="G56" s="11"/>
    </row>
    <row r="57" spans="1:7" ht="16.5" thickBot="1">
      <c r="A57" s="262" t="s">
        <v>948</v>
      </c>
      <c r="B57" s="263"/>
      <c r="C57" s="4" t="s">
        <v>749</v>
      </c>
      <c r="D57" s="4" t="s">
        <v>234</v>
      </c>
      <c r="E57" s="4" t="s">
        <v>40</v>
      </c>
      <c r="F57" s="4" t="s">
        <v>41</v>
      </c>
      <c r="G57" s="4" t="s">
        <v>235</v>
      </c>
    </row>
    <row r="58" spans="1:7" ht="16.5" thickBot="1">
      <c r="A58" s="26" t="s">
        <v>42</v>
      </c>
      <c r="B58" s="112" t="s">
        <v>949</v>
      </c>
      <c r="C58" s="135" t="s">
        <v>950</v>
      </c>
      <c r="D58" s="11"/>
      <c r="E58" s="4" t="s">
        <v>37</v>
      </c>
      <c r="F58" s="4" t="s">
        <v>29</v>
      </c>
      <c r="G58" s="11"/>
    </row>
    <row r="59" spans="1:7" ht="26.25" thickBot="1">
      <c r="A59" s="26" t="s">
        <v>42</v>
      </c>
      <c r="B59" s="113" t="s">
        <v>951</v>
      </c>
      <c r="C59" s="136" t="s">
        <v>952</v>
      </c>
      <c r="D59" s="11"/>
      <c r="E59" s="4" t="s">
        <v>37</v>
      </c>
      <c r="F59" s="4" t="s">
        <v>29</v>
      </c>
      <c r="G59" s="11"/>
    </row>
    <row r="60" spans="1:7" ht="16.5" thickBot="1">
      <c r="A60" s="16" t="s">
        <v>43</v>
      </c>
      <c r="B60" s="113" t="s">
        <v>953</v>
      </c>
      <c r="C60" s="136" t="s">
        <v>954</v>
      </c>
      <c r="D60" s="11"/>
      <c r="E60" s="4" t="s">
        <v>37</v>
      </c>
      <c r="F60" s="4" t="s">
        <v>29</v>
      </c>
      <c r="G60" s="11"/>
    </row>
    <row r="61" spans="1:7" s="7" customFormat="1" ht="39" thickBot="1">
      <c r="A61" s="16" t="s">
        <v>43</v>
      </c>
      <c r="B61" s="113" t="s">
        <v>955</v>
      </c>
      <c r="C61" s="136" t="s">
        <v>956</v>
      </c>
      <c r="D61" s="11"/>
      <c r="E61" s="4" t="s">
        <v>37</v>
      </c>
      <c r="F61" s="4" t="s">
        <v>29</v>
      </c>
      <c r="G61" s="11"/>
    </row>
    <row r="62" spans="1:7" ht="16.5" thickBot="1">
      <c r="A62" s="27" t="s">
        <v>44</v>
      </c>
      <c r="B62" s="113" t="s">
        <v>957</v>
      </c>
      <c r="C62" s="136" t="s">
        <v>958</v>
      </c>
      <c r="D62" s="11"/>
      <c r="E62" s="4" t="s">
        <v>37</v>
      </c>
      <c r="F62" s="4" t="s">
        <v>29</v>
      </c>
      <c r="G62" s="11"/>
    </row>
    <row r="63" spans="1:7" ht="16.5" thickBot="1">
      <c r="A63" s="28" t="s">
        <v>65</v>
      </c>
      <c r="B63" s="113" t="s">
        <v>959</v>
      </c>
      <c r="C63" s="136" t="s">
        <v>960</v>
      </c>
      <c r="D63" s="11"/>
      <c r="E63" s="4" t="s">
        <v>37</v>
      </c>
      <c r="F63" s="4" t="s">
        <v>29</v>
      </c>
      <c r="G63" s="11"/>
    </row>
    <row r="64" spans="1:7" ht="26.25" thickBot="1">
      <c r="A64" s="28" t="s">
        <v>65</v>
      </c>
      <c r="B64" s="113" t="s">
        <v>961</v>
      </c>
      <c r="C64" s="136" t="s">
        <v>962</v>
      </c>
      <c r="D64" s="11"/>
      <c r="E64" s="4" t="s">
        <v>37</v>
      </c>
      <c r="F64" s="4" t="s">
        <v>29</v>
      </c>
      <c r="G64" s="11"/>
    </row>
    <row r="65" spans="1:7" ht="26.25" thickBot="1">
      <c r="A65" s="28" t="s">
        <v>65</v>
      </c>
      <c r="B65" s="113" t="s">
        <v>963</v>
      </c>
      <c r="C65" s="136" t="s">
        <v>964</v>
      </c>
      <c r="D65" s="11"/>
      <c r="E65" s="4" t="s">
        <v>37</v>
      </c>
      <c r="F65" s="4" t="s">
        <v>29</v>
      </c>
      <c r="G65" s="11"/>
    </row>
    <row r="66" spans="1:7" ht="26.25" thickBot="1">
      <c r="A66" s="29" t="s">
        <v>232</v>
      </c>
      <c r="B66" s="113" t="s">
        <v>965</v>
      </c>
      <c r="C66" s="136" t="s">
        <v>966</v>
      </c>
      <c r="D66" s="11"/>
      <c r="E66" s="4" t="s">
        <v>37</v>
      </c>
      <c r="F66" s="4" t="s">
        <v>29</v>
      </c>
      <c r="G66" s="11"/>
    </row>
    <row r="67" spans="1:7" ht="26.25" thickBot="1">
      <c r="A67" s="29" t="s">
        <v>232</v>
      </c>
      <c r="B67" s="113" t="s">
        <v>967</v>
      </c>
      <c r="C67" s="136" t="s">
        <v>968</v>
      </c>
      <c r="D67" s="11"/>
      <c r="E67" s="4" t="s">
        <v>37</v>
      </c>
      <c r="F67" s="4" t="s">
        <v>29</v>
      </c>
      <c r="G67" s="11"/>
    </row>
    <row r="68" spans="1:7" ht="17.100000000000001" customHeight="1" thickBot="1">
      <c r="A68" s="29" t="s">
        <v>232</v>
      </c>
      <c r="B68" s="113" t="s">
        <v>774</v>
      </c>
      <c r="C68" s="136" t="s">
        <v>775</v>
      </c>
      <c r="D68" s="11"/>
      <c r="E68" s="4" t="s">
        <v>37</v>
      </c>
      <c r="F68" s="4" t="s">
        <v>29</v>
      </c>
      <c r="G68" s="11"/>
    </row>
    <row r="69" spans="1:7" ht="16.5" thickBot="1">
      <c r="A69" s="29" t="s">
        <v>232</v>
      </c>
      <c r="B69" s="113" t="s">
        <v>776</v>
      </c>
      <c r="C69" s="136" t="s">
        <v>777</v>
      </c>
      <c r="D69" s="11"/>
      <c r="E69" s="4" t="s">
        <v>37</v>
      </c>
      <c r="F69" s="4" t="s">
        <v>29</v>
      </c>
      <c r="G69" s="11"/>
    </row>
    <row r="70" spans="1:7" ht="16.5" thickBot="1">
      <c r="A70" s="262" t="s">
        <v>969</v>
      </c>
      <c r="B70" s="263"/>
      <c r="C70" s="4" t="s">
        <v>749</v>
      </c>
      <c r="D70" s="4" t="s">
        <v>234</v>
      </c>
      <c r="E70" s="4" t="s">
        <v>40</v>
      </c>
      <c r="F70" s="4" t="s">
        <v>41</v>
      </c>
      <c r="G70" s="4" t="s">
        <v>235</v>
      </c>
    </row>
    <row r="71" spans="1:7" ht="16.5" thickBot="1">
      <c r="A71" s="26" t="s">
        <v>42</v>
      </c>
      <c r="B71" s="11" t="s">
        <v>970</v>
      </c>
      <c r="C71" s="11" t="s">
        <v>971</v>
      </c>
      <c r="D71" s="11"/>
      <c r="E71" s="4" t="s">
        <v>37</v>
      </c>
      <c r="F71" s="4" t="s">
        <v>29</v>
      </c>
      <c r="G71" s="11"/>
    </row>
    <row r="72" spans="1:7" ht="26.25" thickBot="1">
      <c r="A72" s="26" t="s">
        <v>42</v>
      </c>
      <c r="B72" s="11" t="s">
        <v>972</v>
      </c>
      <c r="C72" s="11" t="s">
        <v>973</v>
      </c>
      <c r="D72" s="11"/>
      <c r="E72" s="4" t="s">
        <v>37</v>
      </c>
      <c r="F72" s="4" t="s">
        <v>29</v>
      </c>
      <c r="G72" s="11"/>
    </row>
    <row r="73" spans="1:7" ht="39" thickBot="1">
      <c r="A73" s="16" t="s">
        <v>43</v>
      </c>
      <c r="B73" s="11" t="s">
        <v>974</v>
      </c>
      <c r="C73" s="11" t="s">
        <v>170</v>
      </c>
      <c r="D73" s="11"/>
      <c r="E73" s="4" t="s">
        <v>37</v>
      </c>
      <c r="F73" s="4" t="s">
        <v>29</v>
      </c>
      <c r="G73" s="11"/>
    </row>
    <row r="74" spans="1:7" ht="26.25" thickBot="1">
      <c r="A74" s="16" t="s">
        <v>43</v>
      </c>
      <c r="B74" s="11" t="s">
        <v>975</v>
      </c>
      <c r="C74" s="11" t="s">
        <v>976</v>
      </c>
      <c r="D74" s="11"/>
      <c r="E74" s="4" t="s">
        <v>37</v>
      </c>
      <c r="F74" s="4" t="s">
        <v>29</v>
      </c>
      <c r="G74" s="11"/>
    </row>
    <row r="75" spans="1:7" ht="16.5" thickBot="1">
      <c r="A75" s="27" t="s">
        <v>44</v>
      </c>
      <c r="B75" s="11" t="s">
        <v>977</v>
      </c>
      <c r="C75" s="11" t="s">
        <v>174</v>
      </c>
      <c r="D75" s="11"/>
      <c r="E75" s="4" t="s">
        <v>37</v>
      </c>
      <c r="F75" s="4" t="s">
        <v>29</v>
      </c>
      <c r="G75" s="11"/>
    </row>
    <row r="76" spans="1:7" ht="26.25" thickBot="1">
      <c r="A76" s="27" t="s">
        <v>44</v>
      </c>
      <c r="B76" s="11" t="s">
        <v>978</v>
      </c>
      <c r="C76" s="11" t="s">
        <v>979</v>
      </c>
      <c r="D76" s="11"/>
      <c r="E76" s="4" t="s">
        <v>37</v>
      </c>
      <c r="F76" s="4" t="s">
        <v>29</v>
      </c>
      <c r="G76" s="11"/>
    </row>
    <row r="77" spans="1:7" ht="26.25" thickBot="1">
      <c r="A77" s="28" t="s">
        <v>65</v>
      </c>
      <c r="B77" s="11" t="s">
        <v>980</v>
      </c>
      <c r="C77" s="11" t="s">
        <v>981</v>
      </c>
      <c r="D77" s="11"/>
      <c r="E77" s="4" t="s">
        <v>37</v>
      </c>
      <c r="F77" s="4" t="s">
        <v>29</v>
      </c>
      <c r="G77" s="11"/>
    </row>
    <row r="78" spans="1:7" ht="26.25" thickBot="1">
      <c r="A78" s="28" t="s">
        <v>65</v>
      </c>
      <c r="B78" s="11" t="s">
        <v>982</v>
      </c>
      <c r="C78" s="11" t="s">
        <v>983</v>
      </c>
      <c r="D78" s="11"/>
      <c r="E78" s="4" t="s">
        <v>37</v>
      </c>
      <c r="F78" s="4" t="s">
        <v>29</v>
      </c>
      <c r="G78" s="11"/>
    </row>
    <row r="79" spans="1:7" ht="26.25" thickBot="1">
      <c r="A79" s="28" t="s">
        <v>65</v>
      </c>
      <c r="B79" s="11" t="s">
        <v>984</v>
      </c>
      <c r="C79" s="11" t="s">
        <v>985</v>
      </c>
      <c r="D79" s="11"/>
      <c r="E79" s="4" t="s">
        <v>37</v>
      </c>
      <c r="F79" s="4" t="s">
        <v>29</v>
      </c>
      <c r="G79" s="11"/>
    </row>
    <row r="80" spans="1:7" s="7" customFormat="1" ht="16.5" thickBot="1">
      <c r="A80" s="29" t="s">
        <v>232</v>
      </c>
      <c r="B80" s="11" t="s">
        <v>181</v>
      </c>
      <c r="C80" s="11" t="s">
        <v>182</v>
      </c>
      <c r="D80" s="11"/>
      <c r="E80" s="4" t="s">
        <v>37</v>
      </c>
      <c r="F80" s="4" t="s">
        <v>29</v>
      </c>
      <c r="G80" s="11"/>
    </row>
    <row r="81" spans="1:7" s="7" customFormat="1" ht="26.25" thickBot="1">
      <c r="A81" s="29" t="s">
        <v>232</v>
      </c>
      <c r="B81" s="11" t="s">
        <v>986</v>
      </c>
      <c r="C81" s="11" t="s">
        <v>987</v>
      </c>
      <c r="D81" s="11"/>
      <c r="E81" s="4" t="s">
        <v>37</v>
      </c>
      <c r="F81" s="4" t="s">
        <v>29</v>
      </c>
      <c r="G81" s="11"/>
    </row>
    <row r="82" spans="1:7" s="7" customFormat="1" ht="16.5" thickBot="1">
      <c r="A82" s="29" t="s">
        <v>232</v>
      </c>
      <c r="B82" s="11" t="s">
        <v>988</v>
      </c>
      <c r="C82" s="11" t="s">
        <v>989</v>
      </c>
      <c r="D82" s="11"/>
      <c r="E82" s="4" t="s">
        <v>37</v>
      </c>
      <c r="F82" s="4" t="s">
        <v>29</v>
      </c>
      <c r="G82" s="11"/>
    </row>
    <row r="83" spans="1:7" s="7" customFormat="1" ht="16.5" thickBot="1">
      <c r="A83" s="262" t="s">
        <v>183</v>
      </c>
      <c r="B83" s="263"/>
      <c r="C83" s="20" t="s">
        <v>220</v>
      </c>
      <c r="D83" s="4" t="s">
        <v>234</v>
      </c>
      <c r="E83" s="4" t="s">
        <v>40</v>
      </c>
      <c r="F83" s="4" t="s">
        <v>41</v>
      </c>
      <c r="G83" s="4" t="s">
        <v>235</v>
      </c>
    </row>
    <row r="84" spans="1:7" s="7" customFormat="1" ht="16.5" thickBot="1">
      <c r="A84" s="26" t="s">
        <v>42</v>
      </c>
      <c r="B84" s="11" t="s">
        <v>184</v>
      </c>
      <c r="C84" s="11" t="s">
        <v>185</v>
      </c>
      <c r="D84" s="11"/>
      <c r="E84" s="4" t="s">
        <v>37</v>
      </c>
      <c r="F84" s="4" t="s">
        <v>29</v>
      </c>
      <c r="G84" s="11"/>
    </row>
    <row r="85" spans="1:7" s="7" customFormat="1" ht="17.100000000000001" customHeight="1" thickBot="1">
      <c r="A85" s="16" t="s">
        <v>43</v>
      </c>
      <c r="B85" s="11" t="s">
        <v>186</v>
      </c>
      <c r="C85" s="11" t="s">
        <v>187</v>
      </c>
      <c r="D85" s="11"/>
      <c r="E85" s="4" t="s">
        <v>37</v>
      </c>
      <c r="F85" s="4" t="s">
        <v>29</v>
      </c>
      <c r="G85" s="11"/>
    </row>
    <row r="86" spans="1:7" s="7" customFormat="1" ht="16.5" thickBot="1">
      <c r="A86" s="27" t="s">
        <v>44</v>
      </c>
      <c r="B86" s="11" t="s">
        <v>190</v>
      </c>
      <c r="C86" s="11" t="s">
        <v>191</v>
      </c>
      <c r="D86" s="11"/>
      <c r="E86" s="4" t="s">
        <v>37</v>
      </c>
      <c r="F86" s="4" t="s">
        <v>29</v>
      </c>
      <c r="G86" s="11"/>
    </row>
    <row r="87" spans="1:7" s="7" customFormat="1" ht="26.25" thickBot="1">
      <c r="A87" s="27" t="s">
        <v>44</v>
      </c>
      <c r="B87" s="11" t="s">
        <v>188</v>
      </c>
      <c r="C87" s="11" t="s">
        <v>189</v>
      </c>
      <c r="D87" s="11"/>
      <c r="E87" s="4" t="s">
        <v>37</v>
      </c>
      <c r="F87" s="4" t="s">
        <v>29</v>
      </c>
      <c r="G87" s="11"/>
    </row>
    <row r="88" spans="1:7" s="7" customFormat="1" ht="16.5" thickBot="1">
      <c r="A88" s="137" t="s">
        <v>65</v>
      </c>
      <c r="B88" s="11" t="s">
        <v>195</v>
      </c>
      <c r="C88" s="11" t="s">
        <v>196</v>
      </c>
      <c r="D88" s="11"/>
      <c r="E88" s="4" t="s">
        <v>37</v>
      </c>
      <c r="F88" s="4" t="s">
        <v>29</v>
      </c>
      <c r="G88" s="11"/>
    </row>
    <row r="89" spans="1:7" s="7" customFormat="1" ht="39" thickBot="1">
      <c r="A89" s="138" t="s">
        <v>65</v>
      </c>
      <c r="B89" s="11" t="s">
        <v>192</v>
      </c>
      <c r="C89" s="11" t="s">
        <v>383</v>
      </c>
      <c r="D89" s="11"/>
      <c r="E89" s="4" t="s">
        <v>37</v>
      </c>
      <c r="F89" s="4" t="s">
        <v>29</v>
      </c>
      <c r="G89" s="11"/>
    </row>
    <row r="90" spans="1:7" s="7" customFormat="1" ht="16.5" thickBot="1">
      <c r="A90" s="138" t="s">
        <v>65</v>
      </c>
      <c r="B90" s="11" t="s">
        <v>193</v>
      </c>
      <c r="C90" s="11" t="s">
        <v>194</v>
      </c>
      <c r="D90" s="11"/>
      <c r="E90" s="4" t="s">
        <v>37</v>
      </c>
      <c r="F90" s="4" t="s">
        <v>29</v>
      </c>
      <c r="G90" s="11"/>
    </row>
    <row r="91" spans="1:7" s="7" customFormat="1" ht="26.25" thickBot="1">
      <c r="A91" s="139" t="s">
        <v>232</v>
      </c>
      <c r="B91" s="11" t="s">
        <v>199</v>
      </c>
      <c r="C91" s="11" t="s">
        <v>200</v>
      </c>
      <c r="D91" s="11"/>
      <c r="E91" s="4" t="s">
        <v>37</v>
      </c>
      <c r="F91" s="4" t="s">
        <v>29</v>
      </c>
      <c r="G91" s="11"/>
    </row>
    <row r="92" spans="1:7" s="7" customFormat="1" ht="16.5" thickBot="1">
      <c r="A92" s="139" t="s">
        <v>232</v>
      </c>
      <c r="B92" s="11" t="s">
        <v>197</v>
      </c>
      <c r="C92" s="11" t="s">
        <v>198</v>
      </c>
      <c r="D92" s="11"/>
      <c r="E92" s="4" t="s">
        <v>37</v>
      </c>
      <c r="F92" s="4" t="s">
        <v>29</v>
      </c>
      <c r="G92" s="11"/>
    </row>
    <row r="93" spans="1:7" s="7" customFormat="1" ht="16.5" thickBot="1"/>
    <row r="94" spans="1:7" s="7" customFormat="1" ht="16.5" thickBot="1">
      <c r="A94" s="271" t="s">
        <v>990</v>
      </c>
      <c r="B94" s="263"/>
      <c r="C94" s="140" t="s">
        <v>991</v>
      </c>
    </row>
    <row r="95" spans="1:7" s="7" customFormat="1" ht="39" thickBot="1">
      <c r="A95" s="141" t="s">
        <v>42</v>
      </c>
      <c r="B95" s="142" t="s">
        <v>992</v>
      </c>
      <c r="C95" s="143" t="s">
        <v>993</v>
      </c>
    </row>
    <row r="96" spans="1:7" s="7" customFormat="1" ht="26.25" thickBot="1">
      <c r="A96" s="141" t="s">
        <v>42</v>
      </c>
      <c r="B96" s="142" t="s">
        <v>994</v>
      </c>
      <c r="C96" s="143" t="s">
        <v>995</v>
      </c>
    </row>
    <row r="97" spans="1:3" s="7" customFormat="1" ht="16.5" thickBot="1">
      <c r="A97" s="141" t="s">
        <v>42</v>
      </c>
      <c r="B97" s="142" t="s">
        <v>996</v>
      </c>
      <c r="C97" s="143" t="s">
        <v>997</v>
      </c>
    </row>
    <row r="98" spans="1:3" s="7" customFormat="1" ht="26.25" thickBot="1">
      <c r="A98" s="141" t="s">
        <v>43</v>
      </c>
      <c r="B98" s="142" t="s">
        <v>998</v>
      </c>
      <c r="C98" s="143" t="s">
        <v>999</v>
      </c>
    </row>
    <row r="99" spans="1:3" s="7" customFormat="1" ht="26.25" thickBot="1">
      <c r="A99" s="141" t="s">
        <v>43</v>
      </c>
      <c r="B99" s="144" t="s">
        <v>63</v>
      </c>
      <c r="C99" s="142" t="s">
        <v>1000</v>
      </c>
    </row>
    <row r="100" spans="1:3" s="7" customFormat="1" ht="64.5" thickBot="1">
      <c r="A100" s="141" t="s">
        <v>43</v>
      </c>
      <c r="B100" s="144" t="s">
        <v>61</v>
      </c>
      <c r="C100" s="144" t="s">
        <v>1001</v>
      </c>
    </row>
    <row r="101" spans="1:3" s="7" customFormat="1" ht="26.25" thickBot="1">
      <c r="A101" s="141" t="s">
        <v>44</v>
      </c>
      <c r="B101" s="142" t="s">
        <v>273</v>
      </c>
      <c r="C101" s="142" t="s">
        <v>1002</v>
      </c>
    </row>
    <row r="102" spans="1:3" s="7" customFormat="1" ht="26.25" thickBot="1">
      <c r="A102" s="145" t="s">
        <v>65</v>
      </c>
      <c r="B102" s="142" t="s">
        <v>1003</v>
      </c>
      <c r="C102" s="142" t="s">
        <v>1004</v>
      </c>
    </row>
    <row r="103" spans="1:3" s="7" customFormat="1" ht="16.5" thickBot="1"/>
    <row r="104" spans="1:3" s="7" customFormat="1" ht="16.5" thickBot="1">
      <c r="A104" s="271" t="s">
        <v>1005</v>
      </c>
      <c r="B104" s="263"/>
      <c r="C104" s="140" t="s">
        <v>1006</v>
      </c>
    </row>
    <row r="105" spans="1:3" s="7" customFormat="1" ht="16.5" thickBot="1">
      <c r="A105" s="146" t="s">
        <v>485</v>
      </c>
      <c r="B105" s="147"/>
      <c r="C105" s="148"/>
    </row>
    <row r="106" spans="1:3" s="7" customFormat="1" ht="26.25" thickBot="1">
      <c r="A106" s="149" t="s">
        <v>44</v>
      </c>
      <c r="B106" s="150" t="s">
        <v>291</v>
      </c>
      <c r="C106" s="151" t="s">
        <v>1007</v>
      </c>
    </row>
    <row r="107" spans="1:3" s="7" customFormat="1" ht="39" thickBot="1">
      <c r="A107" s="152" t="s">
        <v>65</v>
      </c>
      <c r="B107" s="150" t="s">
        <v>166</v>
      </c>
      <c r="C107" s="151" t="s">
        <v>1008</v>
      </c>
    </row>
    <row r="108" spans="1:3" s="7" customFormat="1" ht="16.5" thickBot="1">
      <c r="A108" s="146" t="s">
        <v>448</v>
      </c>
      <c r="B108" s="146"/>
      <c r="C108" s="153"/>
    </row>
    <row r="109" spans="1:3" s="7" customFormat="1" ht="39" thickBot="1">
      <c r="A109" s="154" t="s">
        <v>42</v>
      </c>
      <c r="B109" s="150" t="s">
        <v>451</v>
      </c>
      <c r="C109" s="155" t="s">
        <v>1009</v>
      </c>
    </row>
    <row r="110" spans="1:3" s="7" customFormat="1" ht="16.5" thickBot="1">
      <c r="A110" s="154" t="s">
        <v>42</v>
      </c>
      <c r="B110" s="150" t="s">
        <v>452</v>
      </c>
      <c r="C110" s="155" t="s">
        <v>1010</v>
      </c>
    </row>
    <row r="111" spans="1:3" s="7" customFormat="1" ht="39" thickBot="1">
      <c r="A111" s="154" t="s">
        <v>42</v>
      </c>
      <c r="B111" s="150" t="s">
        <v>453</v>
      </c>
      <c r="C111" s="155" t="s">
        <v>1011</v>
      </c>
    </row>
    <row r="112" spans="1:3" s="7" customFormat="1" ht="51.75" thickBot="1">
      <c r="A112" s="154" t="s">
        <v>43</v>
      </c>
      <c r="B112" s="150" t="s">
        <v>456</v>
      </c>
      <c r="C112" s="155" t="s">
        <v>1012</v>
      </c>
    </row>
    <row r="113" spans="1:7" s="7" customFormat="1" ht="26.25" thickBot="1">
      <c r="A113" s="154" t="s">
        <v>43</v>
      </c>
      <c r="B113" s="150" t="s">
        <v>457</v>
      </c>
      <c r="C113" s="155" t="s">
        <v>462</v>
      </c>
    </row>
    <row r="114" spans="1:7" s="7" customFormat="1" ht="51.75" thickBot="1">
      <c r="A114" s="154" t="s">
        <v>43</v>
      </c>
      <c r="B114" s="150" t="s">
        <v>458</v>
      </c>
      <c r="C114" s="155" t="s">
        <v>1013</v>
      </c>
    </row>
    <row r="115" spans="1:7" s="7" customFormat="1" ht="26.25" thickBot="1">
      <c r="A115" s="149" t="s">
        <v>44</v>
      </c>
      <c r="B115" s="150" t="s">
        <v>464</v>
      </c>
      <c r="C115" s="155" t="s">
        <v>462</v>
      </c>
    </row>
    <row r="116" spans="1:7" s="7" customFormat="1" ht="26.25" thickBot="1">
      <c r="A116" s="149" t="s">
        <v>44</v>
      </c>
      <c r="B116" s="150" t="s">
        <v>468</v>
      </c>
      <c r="C116" s="150" t="s">
        <v>1014</v>
      </c>
      <c r="D116" s="9"/>
      <c r="E116" s="9"/>
      <c r="F116" s="9"/>
      <c r="G116" s="9"/>
    </row>
    <row r="117" spans="1:7" s="7" customFormat="1" ht="26.25" thickBot="1">
      <c r="A117" s="149" t="s">
        <v>44</v>
      </c>
      <c r="B117" s="150" t="s">
        <v>467</v>
      </c>
      <c r="C117" s="150" t="s">
        <v>1015</v>
      </c>
      <c r="D117" s="9"/>
      <c r="E117" s="9"/>
      <c r="F117" s="9"/>
      <c r="G117" s="9"/>
    </row>
    <row r="118" spans="1:7" s="7" customFormat="1" ht="26.25" thickBot="1">
      <c r="A118" s="156" t="s">
        <v>65</v>
      </c>
      <c r="B118" s="150" t="s">
        <v>469</v>
      </c>
      <c r="C118" s="157" t="s">
        <v>1016</v>
      </c>
      <c r="D118" s="9"/>
      <c r="E118" s="9"/>
      <c r="F118" s="9"/>
      <c r="G118" s="9"/>
    </row>
    <row r="119" spans="1:7" s="7" customFormat="1" ht="26.25" thickBot="1">
      <c r="A119" s="156" t="s">
        <v>65</v>
      </c>
      <c r="B119" s="150" t="s">
        <v>470</v>
      </c>
      <c r="C119" s="157" t="s">
        <v>1017</v>
      </c>
      <c r="D119" s="9"/>
      <c r="E119" s="9"/>
      <c r="F119" s="9"/>
      <c r="G119" s="9"/>
    </row>
    <row r="120" spans="1:7" s="7" customFormat="1" ht="16.5" thickBot="1">
      <c r="A120" s="270" t="s">
        <v>324</v>
      </c>
      <c r="B120" s="270"/>
      <c r="C120" s="158" t="s">
        <v>39</v>
      </c>
      <c r="D120" s="9"/>
      <c r="E120" s="9"/>
      <c r="F120" s="9"/>
      <c r="G120" s="9"/>
    </row>
    <row r="121" spans="1:7" s="7" customFormat="1" ht="26.25" thickBot="1">
      <c r="A121" s="156" t="s">
        <v>65</v>
      </c>
      <c r="B121" s="150" t="s">
        <v>120</v>
      </c>
      <c r="C121" s="150" t="s">
        <v>1018</v>
      </c>
      <c r="D121" s="9"/>
      <c r="E121" s="9"/>
      <c r="F121" s="9"/>
      <c r="G121" s="9"/>
    </row>
    <row r="122" spans="1:7" s="7" customFormat="1" ht="16.5" thickBot="1">
      <c r="A122" s="270" t="s">
        <v>437</v>
      </c>
      <c r="B122" s="270"/>
      <c r="C122" s="158" t="s">
        <v>39</v>
      </c>
      <c r="D122" s="9"/>
      <c r="E122" s="9"/>
      <c r="F122" s="9"/>
      <c r="G122" s="9"/>
    </row>
    <row r="123" spans="1:7" s="7" customFormat="1" ht="26.25" thickBot="1">
      <c r="A123" s="149" t="s">
        <v>232</v>
      </c>
      <c r="B123" s="150" t="s">
        <v>152</v>
      </c>
      <c r="C123" s="150" t="s">
        <v>1019</v>
      </c>
      <c r="D123" s="9"/>
      <c r="E123" s="9"/>
      <c r="F123" s="9"/>
      <c r="G123" s="9"/>
    </row>
    <row r="124" spans="1:7" s="7" customFormat="1" ht="26.25" thickBot="1">
      <c r="A124" s="149" t="s">
        <v>232</v>
      </c>
      <c r="B124" s="150" t="s">
        <v>153</v>
      </c>
      <c r="C124" s="150" t="s">
        <v>1020</v>
      </c>
      <c r="D124" s="9"/>
      <c r="E124" s="9"/>
      <c r="F124" s="9"/>
      <c r="G124" s="9"/>
    </row>
    <row r="125" spans="1:7" s="7" customFormat="1" ht="26.25" thickBot="1">
      <c r="A125" s="149" t="s">
        <v>232</v>
      </c>
      <c r="B125" s="150" t="s">
        <v>154</v>
      </c>
      <c r="C125" s="150" t="s">
        <v>1021</v>
      </c>
      <c r="D125" s="9"/>
      <c r="E125" s="9"/>
      <c r="F125" s="9"/>
      <c r="G125" s="9"/>
    </row>
    <row r="126" spans="1:7" s="7" customFormat="1" ht="16.5" thickBot="1">
      <c r="A126" s="270" t="s">
        <v>423</v>
      </c>
      <c r="B126" s="270"/>
      <c r="C126" s="159" t="s">
        <v>222</v>
      </c>
      <c r="D126" s="9"/>
      <c r="E126" s="9"/>
      <c r="F126" s="9"/>
      <c r="G126" s="9"/>
    </row>
    <row r="127" spans="1:7" s="7" customFormat="1" ht="39" thickBot="1">
      <c r="A127" s="149" t="s">
        <v>42</v>
      </c>
      <c r="B127" s="150" t="s">
        <v>420</v>
      </c>
      <c r="C127" s="150" t="s">
        <v>1022</v>
      </c>
      <c r="D127" s="9"/>
      <c r="E127" s="9"/>
      <c r="F127" s="9"/>
      <c r="G127" s="9"/>
    </row>
    <row r="128" spans="1:7" s="7" customFormat="1" ht="39" thickBot="1">
      <c r="A128" s="149" t="s">
        <v>43</v>
      </c>
      <c r="B128" s="150" t="s">
        <v>229</v>
      </c>
      <c r="C128" s="150" t="s">
        <v>1023</v>
      </c>
      <c r="D128" s="9"/>
      <c r="E128" s="9"/>
      <c r="F128" s="9"/>
      <c r="G128" s="9"/>
    </row>
    <row r="129" spans="1:7" s="7" customFormat="1" ht="39" thickBot="1">
      <c r="A129" s="160" t="s">
        <v>44</v>
      </c>
      <c r="B129" s="150" t="s">
        <v>226</v>
      </c>
      <c r="C129" s="150" t="s">
        <v>1024</v>
      </c>
      <c r="D129" s="9"/>
      <c r="E129" s="9"/>
      <c r="F129" s="9"/>
      <c r="G129" s="9"/>
    </row>
    <row r="130" spans="1:7" s="7" customFormat="1" ht="26.25" thickBot="1">
      <c r="A130" s="149" t="s">
        <v>65</v>
      </c>
      <c r="B130" s="150" t="s">
        <v>227</v>
      </c>
      <c r="C130" s="150" t="s">
        <v>1025</v>
      </c>
      <c r="D130" s="9"/>
      <c r="E130" s="9"/>
      <c r="F130" s="9"/>
      <c r="G130" s="9"/>
    </row>
    <row r="131" spans="1:7" s="7" customFormat="1" ht="26.25" thickBot="1">
      <c r="A131" s="149" t="s">
        <v>232</v>
      </c>
      <c r="B131" s="150" t="s">
        <v>429</v>
      </c>
      <c r="C131" s="150" t="s">
        <v>1026</v>
      </c>
      <c r="D131" s="9"/>
      <c r="E131" s="9"/>
      <c r="F131" s="9"/>
      <c r="G131" s="9"/>
    </row>
    <row r="132" spans="1:7" s="7" customFormat="1" ht="16.5" thickBot="1">
      <c r="A132" s="270" t="s">
        <v>424</v>
      </c>
      <c r="B132" s="270"/>
      <c r="C132" s="159" t="s">
        <v>222</v>
      </c>
      <c r="D132" s="9"/>
      <c r="E132" s="9"/>
      <c r="F132" s="9"/>
      <c r="G132" s="9"/>
    </row>
    <row r="133" spans="1:7" s="7" customFormat="1" ht="39" thickBot="1">
      <c r="A133" s="149" t="s">
        <v>42</v>
      </c>
      <c r="B133" s="150" t="s">
        <v>425</v>
      </c>
      <c r="C133" s="150" t="s">
        <v>1027</v>
      </c>
      <c r="D133" s="9"/>
      <c r="E133" s="9"/>
      <c r="F133" s="9"/>
      <c r="G133" s="9"/>
    </row>
    <row r="134" spans="1:7" s="7" customFormat="1" ht="39" thickBot="1">
      <c r="A134" s="149" t="s">
        <v>43</v>
      </c>
      <c r="B134" s="150" t="s">
        <v>216</v>
      </c>
      <c r="C134" s="150" t="s">
        <v>1028</v>
      </c>
      <c r="D134" s="9"/>
      <c r="E134" s="9"/>
      <c r="F134" s="9"/>
      <c r="G134" s="9"/>
    </row>
    <row r="135" spans="1:7" s="7" customFormat="1" ht="26.25" thickBot="1">
      <c r="A135" s="160" t="s">
        <v>44</v>
      </c>
      <c r="B135" s="150" t="s">
        <v>217</v>
      </c>
      <c r="C135" s="150" t="s">
        <v>1029</v>
      </c>
      <c r="D135" s="9"/>
      <c r="E135" s="9"/>
      <c r="F135" s="9"/>
      <c r="G135" s="9"/>
    </row>
    <row r="136" spans="1:7" s="7" customFormat="1" ht="39" thickBot="1">
      <c r="A136" s="156" t="s">
        <v>65</v>
      </c>
      <c r="B136" s="150" t="s">
        <v>218</v>
      </c>
      <c r="C136" s="150" t="s">
        <v>1030</v>
      </c>
      <c r="D136" s="9"/>
      <c r="E136" s="9"/>
      <c r="F136" s="9"/>
      <c r="G136" s="9"/>
    </row>
    <row r="137" spans="1:7" s="7" customFormat="1" ht="26.25" thickBot="1">
      <c r="A137" s="149" t="s">
        <v>232</v>
      </c>
      <c r="B137" s="150" t="s">
        <v>431</v>
      </c>
      <c r="C137" s="150" t="s">
        <v>1031</v>
      </c>
      <c r="D137" s="9"/>
      <c r="E137" s="9"/>
      <c r="F137" s="9"/>
      <c r="G137" s="9"/>
    </row>
    <row r="138" spans="1:7" s="7" customFormat="1" ht="16.5" thickBot="1">
      <c r="A138" s="270" t="s">
        <v>558</v>
      </c>
      <c r="B138" s="270"/>
      <c r="C138" s="158" t="s">
        <v>559</v>
      </c>
      <c r="D138" s="9"/>
      <c r="E138" s="9"/>
      <c r="F138" s="9"/>
      <c r="G138" s="9"/>
    </row>
    <row r="139" spans="1:7" s="7" customFormat="1" ht="26.25" thickBot="1">
      <c r="A139" s="149" t="s">
        <v>42</v>
      </c>
      <c r="B139" s="150" t="s">
        <v>560</v>
      </c>
      <c r="C139" s="150" t="s">
        <v>1032</v>
      </c>
      <c r="D139" s="9"/>
      <c r="E139" s="9"/>
      <c r="F139" s="9"/>
      <c r="G139" s="9"/>
    </row>
    <row r="140" spans="1:7" ht="26.25" thickBot="1">
      <c r="A140" s="149" t="s">
        <v>43</v>
      </c>
      <c r="B140" s="150" t="s">
        <v>561</v>
      </c>
      <c r="C140" s="150" t="s">
        <v>1033</v>
      </c>
    </row>
    <row r="141" spans="1:7" ht="26.25" thickBot="1">
      <c r="A141" s="160" t="s">
        <v>44</v>
      </c>
      <c r="B141" s="150" t="s">
        <v>569</v>
      </c>
      <c r="C141" s="150" t="s">
        <v>1034</v>
      </c>
    </row>
    <row r="142" spans="1:7" ht="26.25" thickBot="1">
      <c r="A142" s="156" t="s">
        <v>65</v>
      </c>
      <c r="B142" s="150" t="s">
        <v>568</v>
      </c>
      <c r="C142" s="150" t="s">
        <v>1035</v>
      </c>
    </row>
    <row r="143" spans="1:7" ht="26.25" thickBot="1">
      <c r="A143" s="149" t="s">
        <v>232</v>
      </c>
      <c r="B143" s="150" t="s">
        <v>567</v>
      </c>
      <c r="C143" s="150" t="s">
        <v>1036</v>
      </c>
    </row>
    <row r="144" spans="1:7" ht="16.5" thickBot="1">
      <c r="A144" s="270" t="s">
        <v>550</v>
      </c>
      <c r="B144" s="270"/>
      <c r="C144" s="158" t="s">
        <v>551</v>
      </c>
    </row>
    <row r="145" spans="1:3" ht="26.25" thickBot="1">
      <c r="A145" s="149" t="s">
        <v>42</v>
      </c>
      <c r="B145" s="150" t="s">
        <v>562</v>
      </c>
      <c r="C145" s="150" t="s">
        <v>1037</v>
      </c>
    </row>
    <row r="146" spans="1:3" ht="51.75" thickBot="1">
      <c r="A146" s="149" t="s">
        <v>43</v>
      </c>
      <c r="B146" s="150" t="s">
        <v>852</v>
      </c>
      <c r="C146" s="150" t="s">
        <v>1038</v>
      </c>
    </row>
    <row r="147" spans="1:3" ht="26.25" thickBot="1">
      <c r="A147" s="149" t="s">
        <v>43</v>
      </c>
      <c r="B147" s="150" t="s">
        <v>563</v>
      </c>
      <c r="C147" s="150" t="s">
        <v>1039</v>
      </c>
    </row>
    <row r="148" spans="1:3" ht="26.25" thickBot="1">
      <c r="A148" s="160" t="s">
        <v>44</v>
      </c>
      <c r="B148" s="150" t="s">
        <v>564</v>
      </c>
      <c r="C148" s="150" t="s">
        <v>1040</v>
      </c>
    </row>
    <row r="149" spans="1:3" ht="26.25" thickBot="1">
      <c r="A149" s="156" t="s">
        <v>65</v>
      </c>
      <c r="B149" s="150" t="s">
        <v>565</v>
      </c>
      <c r="C149" s="150" t="s">
        <v>1041</v>
      </c>
    </row>
    <row r="150" spans="1:3" ht="26.25" thickBot="1">
      <c r="A150" s="149" t="s">
        <v>232</v>
      </c>
      <c r="B150" s="150" t="s">
        <v>150</v>
      </c>
      <c r="C150" s="150" t="s">
        <v>1042</v>
      </c>
    </row>
    <row r="151" spans="1:3" ht="26.25" thickBot="1">
      <c r="A151" s="149" t="s">
        <v>232</v>
      </c>
      <c r="B151" s="150" t="s">
        <v>151</v>
      </c>
      <c r="C151" s="150" t="s">
        <v>1043</v>
      </c>
    </row>
    <row r="152" spans="1:3" ht="26.25" thickBot="1">
      <c r="A152" s="149" t="s">
        <v>232</v>
      </c>
      <c r="B152" s="150" t="s">
        <v>554</v>
      </c>
      <c r="C152" s="150" t="s">
        <v>1044</v>
      </c>
    </row>
    <row r="153" spans="1:3" ht="16.5" thickBot="1">
      <c r="A153" s="270" t="s">
        <v>143</v>
      </c>
      <c r="B153" s="270"/>
      <c r="C153" s="158" t="s">
        <v>39</v>
      </c>
    </row>
    <row r="154" spans="1:3" ht="26.25" thickBot="1">
      <c r="A154" s="149" t="s">
        <v>42</v>
      </c>
      <c r="B154" s="150" t="s">
        <v>144</v>
      </c>
      <c r="C154" s="150" t="s">
        <v>1045</v>
      </c>
    </row>
    <row r="155" spans="1:3" ht="64.5" thickBot="1">
      <c r="A155" s="149" t="s">
        <v>43</v>
      </c>
      <c r="B155" s="150" t="s">
        <v>855</v>
      </c>
      <c r="C155" s="150" t="s">
        <v>1046</v>
      </c>
    </row>
    <row r="156" spans="1:3" ht="26.25" thickBot="1">
      <c r="A156" s="149" t="s">
        <v>43</v>
      </c>
      <c r="B156" s="150" t="s">
        <v>146</v>
      </c>
      <c r="C156" s="150" t="s">
        <v>1047</v>
      </c>
    </row>
    <row r="157" spans="1:3" ht="26.25" thickBot="1">
      <c r="A157" s="160" t="s">
        <v>44</v>
      </c>
      <c r="B157" s="150" t="s">
        <v>290</v>
      </c>
      <c r="C157" s="150" t="s">
        <v>1048</v>
      </c>
    </row>
    <row r="158" spans="1:3" ht="26.25" thickBot="1">
      <c r="A158" s="149" t="s">
        <v>65</v>
      </c>
      <c r="B158" s="150" t="s">
        <v>148</v>
      </c>
      <c r="C158" s="150" t="s">
        <v>1049</v>
      </c>
    </row>
  </sheetData>
  <mergeCells count="17">
    <mergeCell ref="A132:B132"/>
    <mergeCell ref="A138:B138"/>
    <mergeCell ref="A144:B144"/>
    <mergeCell ref="A153:B153"/>
    <mergeCell ref="A94:B94"/>
    <mergeCell ref="A104:B104"/>
    <mergeCell ref="A120:B120"/>
    <mergeCell ref="A122:B122"/>
    <mergeCell ref="A126:B126"/>
    <mergeCell ref="A57:B57"/>
    <mergeCell ref="A70:B70"/>
    <mergeCell ref="A83:B83"/>
    <mergeCell ref="C2:D6"/>
    <mergeCell ref="A7:B7"/>
    <mergeCell ref="A12:B12"/>
    <mergeCell ref="A31:B31"/>
    <mergeCell ref="A46:B46"/>
  </mergeCells>
  <conditionalFormatting sqref="E159:F264">
    <cfRule type="beginsWith" dxfId="1034" priority="1417" stopIfTrue="1" operator="beginsWith" text="Not Applicable">
      <formula>LEFT(E159,LEN("Not Applicable"))="Not Applicable"</formula>
    </cfRule>
    <cfRule type="beginsWith" dxfId="1033" priority="1418" stopIfTrue="1" operator="beginsWith" text="Waived">
      <formula>LEFT(E159,LEN("Waived"))="Waived"</formula>
    </cfRule>
    <cfRule type="beginsWith" dxfId="1032" priority="1419" stopIfTrue="1" operator="beginsWith" text="Pre-Passed">
      <formula>LEFT(E159,LEN("Pre-Passed"))="Pre-Passed"</formula>
    </cfRule>
    <cfRule type="beginsWith" dxfId="1031" priority="1420" stopIfTrue="1" operator="beginsWith" text="Completed">
      <formula>LEFT(E159,LEN("Completed"))="Completed"</formula>
    </cfRule>
    <cfRule type="beginsWith" dxfId="1030" priority="1421" stopIfTrue="1" operator="beginsWith" text="Partial">
      <formula>LEFT(E159,LEN("Partial"))="Partial"</formula>
    </cfRule>
    <cfRule type="beginsWith" dxfId="1029" priority="1422" stopIfTrue="1" operator="beginsWith" text="Missing">
      <formula>LEFT(E159,LEN("Missing"))="Missing"</formula>
    </cfRule>
    <cfRule type="beginsWith" dxfId="1028" priority="1423" stopIfTrue="1" operator="beginsWith" text="Untested">
      <formula>LEFT(E159,LEN("Untested"))="Untested"</formula>
    </cfRule>
    <cfRule type="notContainsBlanks" dxfId="1027" priority="1431" stopIfTrue="1">
      <formula>LEN(TRIM(E159))&gt;0</formula>
    </cfRule>
  </conditionalFormatting>
  <conditionalFormatting sqref="A7 A159:A264">
    <cfRule type="beginsWith" dxfId="1026" priority="1424" stopIfTrue="1" operator="beginsWith" text="Exceptional">
      <formula>LEFT(A7,LEN("Exceptional"))="Exceptional"</formula>
    </cfRule>
    <cfRule type="beginsWith" dxfId="1025" priority="1425" stopIfTrue="1" operator="beginsWith" text="Professional">
      <formula>LEFT(A7,LEN("Professional"))="Professional"</formula>
    </cfRule>
    <cfRule type="beginsWith" dxfId="1024" priority="1426" stopIfTrue="1" operator="beginsWith" text="Advanced">
      <formula>LEFT(A7,LEN("Advanced"))="Advanced"</formula>
    </cfRule>
    <cfRule type="beginsWith" dxfId="1023" priority="1427" stopIfTrue="1" operator="beginsWith" text="Intermediate">
      <formula>LEFT(A7,LEN("Intermediate"))="Intermediate"</formula>
    </cfRule>
    <cfRule type="beginsWith" dxfId="1022" priority="1428" stopIfTrue="1" operator="beginsWith" text="Basic">
      <formula>LEFT(A7,LEN("Basic"))="Basic"</formula>
    </cfRule>
    <cfRule type="beginsWith" dxfId="1021" priority="1429" stopIfTrue="1" operator="beginsWith" text="Required">
      <formula>LEFT(A7,LEN("Required"))="Required"</formula>
    </cfRule>
    <cfRule type="notContainsBlanks" dxfId="1020" priority="1430" stopIfTrue="1">
      <formula>LEN(TRIM(A7))&gt;0</formula>
    </cfRule>
  </conditionalFormatting>
  <conditionalFormatting sqref="F7">
    <cfRule type="beginsWith" dxfId="1019" priority="1401" stopIfTrue="1" operator="beginsWith" text="Not Applicable">
      <formula>LEFT(F7,LEN("Not Applicable"))="Not Applicable"</formula>
    </cfRule>
    <cfRule type="beginsWith" dxfId="1018" priority="1402" stopIfTrue="1" operator="beginsWith" text="Waived">
      <formula>LEFT(F7,LEN("Waived"))="Waived"</formula>
    </cfRule>
    <cfRule type="beginsWith" dxfId="1017" priority="1403" stopIfTrue="1" operator="beginsWith" text="Pre-Passed">
      <formula>LEFT(F7,LEN("Pre-Passed"))="Pre-Passed"</formula>
    </cfRule>
    <cfRule type="beginsWith" dxfId="1016" priority="1404" stopIfTrue="1" operator="beginsWith" text="Completed">
      <formula>LEFT(F7,LEN("Completed"))="Completed"</formula>
    </cfRule>
    <cfRule type="beginsWith" dxfId="1015" priority="1405" stopIfTrue="1" operator="beginsWith" text="Partial">
      <formula>LEFT(F7,LEN("Partial"))="Partial"</formula>
    </cfRule>
    <cfRule type="beginsWith" dxfId="1014" priority="1406" stopIfTrue="1" operator="beginsWith" text="Missing">
      <formula>LEFT(F7,LEN("Missing"))="Missing"</formula>
    </cfRule>
    <cfRule type="beginsWith" dxfId="1013" priority="1407" stopIfTrue="1" operator="beginsWith" text="Untested">
      <formula>LEFT(F7,LEN("Untested"))="Untested"</formula>
    </cfRule>
    <cfRule type="notContainsBlanks" dxfId="1012" priority="1408" stopIfTrue="1">
      <formula>LEN(TRIM(F7))&gt;0</formula>
    </cfRule>
  </conditionalFormatting>
  <conditionalFormatting sqref="E7">
    <cfRule type="beginsWith" dxfId="1011" priority="1409" stopIfTrue="1" operator="beginsWith" text="Not Applicable">
      <formula>LEFT(E7,LEN("Not Applicable"))="Not Applicable"</formula>
    </cfRule>
    <cfRule type="beginsWith" dxfId="1010" priority="1410" stopIfTrue="1" operator="beginsWith" text="Waived">
      <formula>LEFT(E7,LEN("Waived"))="Waived"</formula>
    </cfRule>
    <cfRule type="beginsWith" dxfId="1009" priority="1411" stopIfTrue="1" operator="beginsWith" text="Pre-Passed">
      <formula>LEFT(E7,LEN("Pre-Passed"))="Pre-Passed"</formula>
    </cfRule>
    <cfRule type="beginsWith" dxfId="1008" priority="1412" stopIfTrue="1" operator="beginsWith" text="Completed">
      <formula>LEFT(E7,LEN("Completed"))="Completed"</formula>
    </cfRule>
    <cfRule type="beginsWith" dxfId="1007" priority="1413" stopIfTrue="1" operator="beginsWith" text="Partial">
      <formula>LEFT(E7,LEN("Partial"))="Partial"</formula>
    </cfRule>
    <cfRule type="beginsWith" dxfId="1006" priority="1414" stopIfTrue="1" operator="beginsWith" text="Missing">
      <formula>LEFT(E7,LEN("Missing"))="Missing"</formula>
    </cfRule>
    <cfRule type="beginsWith" dxfId="1005" priority="1415" stopIfTrue="1" operator="beginsWith" text="Untested">
      <formula>LEFT(E7,LEN("Untested"))="Untested"</formula>
    </cfRule>
    <cfRule type="notContainsBlanks" dxfId="1004" priority="1416" stopIfTrue="1">
      <formula>LEN(TRIM(E7))&gt;0</formula>
    </cfRule>
  </conditionalFormatting>
  <conditionalFormatting sqref="A18">
    <cfRule type="beginsWith" dxfId="1003" priority="29" stopIfTrue="1" operator="beginsWith" text="Exceptional">
      <formula>LEFT(A18,LEN("Exceptional"))="Exceptional"</formula>
    </cfRule>
    <cfRule type="beginsWith" dxfId="1002" priority="30" stopIfTrue="1" operator="beginsWith" text="Professional">
      <formula>LEFT(A18,LEN("Professional"))="Professional"</formula>
    </cfRule>
    <cfRule type="beginsWith" dxfId="1001" priority="31" stopIfTrue="1" operator="beginsWith" text="Advanced">
      <formula>LEFT(A18,LEN("Advanced"))="Advanced"</formula>
    </cfRule>
    <cfRule type="beginsWith" dxfId="1000" priority="32" stopIfTrue="1" operator="beginsWith" text="Intermediate">
      <formula>LEFT(A18,LEN("Intermediate"))="Intermediate"</formula>
    </cfRule>
    <cfRule type="beginsWith" dxfId="999" priority="33" stopIfTrue="1" operator="beginsWith" text="Basic">
      <formula>LEFT(A18,LEN("Basic"))="Basic"</formula>
    </cfRule>
    <cfRule type="beginsWith" dxfId="998" priority="34" stopIfTrue="1" operator="beginsWith" text="Required">
      <formula>LEFT(A18,LEN("Required"))="Required"</formula>
    </cfRule>
    <cfRule type="notContainsBlanks" dxfId="997" priority="35" stopIfTrue="1">
      <formula>LEN(TRIM(A18))&gt;0</formula>
    </cfRule>
  </conditionalFormatting>
  <conditionalFormatting sqref="A17">
    <cfRule type="beginsWith" dxfId="996" priority="22" stopIfTrue="1" operator="beginsWith" text="Exceptional">
      <formula>LEFT(A17,LEN("Exceptional"))="Exceptional"</formula>
    </cfRule>
    <cfRule type="beginsWith" dxfId="995" priority="23" stopIfTrue="1" operator="beginsWith" text="Professional">
      <formula>LEFT(A17,LEN("Professional"))="Professional"</formula>
    </cfRule>
    <cfRule type="beginsWith" dxfId="994" priority="24" stopIfTrue="1" operator="beginsWith" text="Advanced">
      <formula>LEFT(A17,LEN("Advanced"))="Advanced"</formula>
    </cfRule>
    <cfRule type="beginsWith" dxfId="993" priority="25" stopIfTrue="1" operator="beginsWith" text="Intermediate">
      <formula>LEFT(A17,LEN("Intermediate"))="Intermediate"</formula>
    </cfRule>
    <cfRule type="beginsWith" dxfId="992" priority="26" stopIfTrue="1" operator="beginsWith" text="Basic">
      <formula>LEFT(A17,LEN("Basic"))="Basic"</formula>
    </cfRule>
    <cfRule type="beginsWith" dxfId="991" priority="27" stopIfTrue="1" operator="beginsWith" text="Required">
      <formula>LEFT(A17,LEN("Required"))="Required"</formula>
    </cfRule>
    <cfRule type="notContainsBlanks" dxfId="990" priority="28" stopIfTrue="1">
      <formula>LEN(TRIM(A17))&gt;0</formula>
    </cfRule>
  </conditionalFormatting>
  <conditionalFormatting sqref="A60">
    <cfRule type="beginsWith" dxfId="989" priority="15" stopIfTrue="1" operator="beginsWith" text="Exceptional">
      <formula>LEFT(A60,LEN("Exceptional"))="Exceptional"</formula>
    </cfRule>
    <cfRule type="beginsWith" dxfId="988" priority="16" stopIfTrue="1" operator="beginsWith" text="Professional">
      <formula>LEFT(A60,LEN("Professional"))="Professional"</formula>
    </cfRule>
    <cfRule type="beginsWith" dxfId="987" priority="17" stopIfTrue="1" operator="beginsWith" text="Advanced">
      <formula>LEFT(A60,LEN("Advanced"))="Advanced"</formula>
    </cfRule>
    <cfRule type="beginsWith" dxfId="986" priority="18" stopIfTrue="1" operator="beginsWith" text="Intermediate">
      <formula>LEFT(A60,LEN("Intermediate"))="Intermediate"</formula>
    </cfRule>
    <cfRule type="beginsWith" dxfId="985" priority="19" stopIfTrue="1" operator="beginsWith" text="Basic">
      <formula>LEFT(A60,LEN("Basic"))="Basic"</formula>
    </cfRule>
    <cfRule type="beginsWith" dxfId="984" priority="20" stopIfTrue="1" operator="beginsWith" text="Required">
      <formula>LEFT(A60,LEN("Required"))="Required"</formula>
    </cfRule>
    <cfRule type="notContainsBlanks" dxfId="983" priority="21" stopIfTrue="1">
      <formula>LEN(TRIM(A60))&gt;0</formula>
    </cfRule>
  </conditionalFormatting>
  <conditionalFormatting sqref="A73">
    <cfRule type="beginsWith" dxfId="982" priority="8" stopIfTrue="1" operator="beginsWith" text="Exceptional">
      <formula>LEFT(A73,LEN("Exceptional"))="Exceptional"</formula>
    </cfRule>
    <cfRule type="beginsWith" dxfId="981" priority="9" stopIfTrue="1" operator="beginsWith" text="Professional">
      <formula>LEFT(A73,LEN("Professional"))="Professional"</formula>
    </cfRule>
    <cfRule type="beginsWith" dxfId="980" priority="10" stopIfTrue="1" operator="beginsWith" text="Advanced">
      <formula>LEFT(A73,LEN("Advanced"))="Advanced"</formula>
    </cfRule>
    <cfRule type="beginsWith" dxfId="979" priority="11" stopIfTrue="1" operator="beginsWith" text="Intermediate">
      <formula>LEFT(A73,LEN("Intermediate"))="Intermediate"</formula>
    </cfRule>
    <cfRule type="beginsWith" dxfId="978" priority="12" stopIfTrue="1" operator="beginsWith" text="Basic">
      <formula>LEFT(A73,LEN("Basic"))="Basic"</formula>
    </cfRule>
    <cfRule type="beginsWith" dxfId="977" priority="13" stopIfTrue="1" operator="beginsWith" text="Required">
      <formula>LEFT(A73,LEN("Required"))="Required"</formula>
    </cfRule>
    <cfRule type="notContainsBlanks" dxfId="976" priority="14" stopIfTrue="1">
      <formula>LEN(TRIM(A73))&gt;0</formula>
    </cfRule>
  </conditionalFormatting>
  <conditionalFormatting sqref="A85">
    <cfRule type="beginsWith" dxfId="975" priority="1" stopIfTrue="1" operator="beginsWith" text="Exceptional">
      <formula>LEFT(A85,LEN("Exceptional"))="Exceptional"</formula>
    </cfRule>
    <cfRule type="beginsWith" dxfId="974" priority="2" stopIfTrue="1" operator="beginsWith" text="Professional">
      <formula>LEFT(A85,LEN("Professional"))="Professional"</formula>
    </cfRule>
    <cfRule type="beginsWith" dxfId="973" priority="3" stopIfTrue="1" operator="beginsWith" text="Advanced">
      <formula>LEFT(A85,LEN("Advanced"))="Advanced"</formula>
    </cfRule>
    <cfRule type="beginsWith" dxfId="972" priority="4" stopIfTrue="1" operator="beginsWith" text="Intermediate">
      <formula>LEFT(A85,LEN("Intermediate"))="Intermediate"</formula>
    </cfRule>
    <cfRule type="beginsWith" dxfId="971" priority="5" stopIfTrue="1" operator="beginsWith" text="Basic">
      <formula>LEFT(A85,LEN("Basic"))="Basic"</formula>
    </cfRule>
    <cfRule type="beginsWith" dxfId="970" priority="6" stopIfTrue="1" operator="beginsWith" text="Required">
      <formula>LEFT(A85,LEN("Required"))="Required"</formula>
    </cfRule>
    <cfRule type="notContainsBlanks" dxfId="969" priority="7" stopIfTrue="1">
      <formula>LEN(TRIM(A85))&gt;0</formula>
    </cfRule>
  </conditionalFormatting>
  <conditionalFormatting sqref="E52:F52 E93:F158">
    <cfRule type="beginsWith" dxfId="968" priority="349" stopIfTrue="1" operator="beginsWith" text="Not Applicable">
      <formula>LEFT(E52,LEN("Not Applicable"))="Not Applicable"</formula>
    </cfRule>
    <cfRule type="beginsWith" dxfId="967" priority="350" stopIfTrue="1" operator="beginsWith" text="Waived">
      <formula>LEFT(E52,LEN("Waived"))="Waived"</formula>
    </cfRule>
    <cfRule type="beginsWith" dxfId="966" priority="351" stopIfTrue="1" operator="beginsWith" text="Pre-Passed">
      <formula>LEFT(E52,LEN("Pre-Passed"))="Pre-Passed"</formula>
    </cfRule>
    <cfRule type="beginsWith" dxfId="965" priority="352" stopIfTrue="1" operator="beginsWith" text="Completed">
      <formula>LEFT(E52,LEN("Completed"))="Completed"</formula>
    </cfRule>
    <cfRule type="beginsWith" dxfId="964" priority="353" stopIfTrue="1" operator="beginsWith" text="Partial">
      <formula>LEFT(E52,LEN("Partial"))="Partial"</formula>
    </cfRule>
    <cfRule type="beginsWith" dxfId="963" priority="354" stopIfTrue="1" operator="beginsWith" text="Missing">
      <formula>LEFT(E52,LEN("Missing"))="Missing"</formula>
    </cfRule>
    <cfRule type="beginsWith" dxfId="962" priority="355" stopIfTrue="1" operator="beginsWith" text="Untested">
      <formula>LEFT(E52,LEN("Untested"))="Untested"</formula>
    </cfRule>
    <cfRule type="notContainsBlanks" dxfId="961" priority="356" stopIfTrue="1">
      <formula>LEN(TRIM(E52))&gt;0</formula>
    </cfRule>
  </conditionalFormatting>
  <conditionalFormatting sqref="A12">
    <cfRule type="beginsWith" dxfId="960" priority="334" stopIfTrue="1" operator="beginsWith" text="Exceptional">
      <formula>LEFT(A12,LEN("Exceptional"))="Exceptional"</formula>
    </cfRule>
    <cfRule type="beginsWith" dxfId="959" priority="335" stopIfTrue="1" operator="beginsWith" text="Professional">
      <formula>LEFT(A12,LEN("Professional"))="Professional"</formula>
    </cfRule>
    <cfRule type="beginsWith" dxfId="958" priority="336" stopIfTrue="1" operator="beginsWith" text="Advanced">
      <formula>LEFT(A12,LEN("Advanced"))="Advanced"</formula>
    </cfRule>
    <cfRule type="beginsWith" dxfId="957" priority="337" stopIfTrue="1" operator="beginsWith" text="Intermediate">
      <formula>LEFT(A12,LEN("Intermediate"))="Intermediate"</formula>
    </cfRule>
    <cfRule type="beginsWith" dxfId="956" priority="338" stopIfTrue="1" operator="beginsWith" text="Basic">
      <formula>LEFT(A12,LEN("Basic"))="Basic"</formula>
    </cfRule>
    <cfRule type="beginsWith" dxfId="955" priority="339" stopIfTrue="1" operator="beginsWith" text="Required">
      <formula>LEFT(A12,LEN("Required"))="Required"</formula>
    </cfRule>
    <cfRule type="notContainsBlanks" dxfId="954" priority="340" stopIfTrue="1">
      <formula>LEN(TRIM(A12))&gt;0</formula>
    </cfRule>
  </conditionalFormatting>
  <conditionalFormatting sqref="E12">
    <cfRule type="beginsWith" dxfId="953" priority="341" stopIfTrue="1" operator="beginsWith" text="Not Applicable">
      <formula>LEFT(E12,LEN("Not Applicable"))="Not Applicable"</formula>
    </cfRule>
    <cfRule type="beginsWith" dxfId="952" priority="342" stopIfTrue="1" operator="beginsWith" text="Waived">
      <formula>LEFT(E12,LEN("Waived"))="Waived"</formula>
    </cfRule>
    <cfRule type="beginsWith" dxfId="951" priority="343" stopIfTrue="1" operator="beginsWith" text="Pre-Passed">
      <formula>LEFT(E12,LEN("Pre-Passed"))="Pre-Passed"</formula>
    </cfRule>
    <cfRule type="beginsWith" dxfId="950" priority="344" stopIfTrue="1" operator="beginsWith" text="Completed">
      <formula>LEFT(E12,LEN("Completed"))="Completed"</formula>
    </cfRule>
    <cfRule type="beginsWith" dxfId="949" priority="345" stopIfTrue="1" operator="beginsWith" text="Partial">
      <formula>LEFT(E12,LEN("Partial"))="Partial"</formula>
    </cfRule>
    <cfRule type="beginsWith" dxfId="948" priority="346" stopIfTrue="1" operator="beginsWith" text="Missing">
      <formula>LEFT(E12,LEN("Missing"))="Missing"</formula>
    </cfRule>
    <cfRule type="beginsWith" dxfId="947" priority="347" stopIfTrue="1" operator="beginsWith" text="Untested">
      <formula>LEFT(E12,LEN("Untested"))="Untested"</formula>
    </cfRule>
    <cfRule type="notContainsBlanks" dxfId="946" priority="348" stopIfTrue="1">
      <formula>LEN(TRIM(E12))&gt;0</formula>
    </cfRule>
  </conditionalFormatting>
  <conditionalFormatting sqref="F70">
    <cfRule type="beginsWith" dxfId="945" priority="59" stopIfTrue="1" operator="beginsWith" text="Not Applicable">
      <formula>LEFT(F70,LEN("Not Applicable"))="Not Applicable"</formula>
    </cfRule>
    <cfRule type="beginsWith" dxfId="944" priority="60" stopIfTrue="1" operator="beginsWith" text="Waived">
      <formula>LEFT(F70,LEN("Waived"))="Waived"</formula>
    </cfRule>
    <cfRule type="beginsWith" dxfId="943" priority="61" stopIfTrue="1" operator="beginsWith" text="Pre-Passed">
      <formula>LEFT(F70,LEN("Pre-Passed"))="Pre-Passed"</formula>
    </cfRule>
    <cfRule type="beginsWith" dxfId="942" priority="62" stopIfTrue="1" operator="beginsWith" text="Completed">
      <formula>LEFT(F70,LEN("Completed"))="Completed"</formula>
    </cfRule>
    <cfRule type="beginsWith" dxfId="941" priority="63" stopIfTrue="1" operator="beginsWith" text="Partial">
      <formula>LEFT(F70,LEN("Partial"))="Partial"</formula>
    </cfRule>
    <cfRule type="beginsWith" dxfId="940" priority="64" stopIfTrue="1" operator="beginsWith" text="Missing">
      <formula>LEFT(F70,LEN("Missing"))="Missing"</formula>
    </cfRule>
    <cfRule type="beginsWith" dxfId="939" priority="65" stopIfTrue="1" operator="beginsWith" text="Untested">
      <formula>LEFT(F70,LEN("Untested"))="Untested"</formula>
    </cfRule>
    <cfRule type="notContainsBlanks" dxfId="938" priority="66" stopIfTrue="1">
      <formula>LEN(TRIM(F70))&gt;0</formula>
    </cfRule>
  </conditionalFormatting>
  <conditionalFormatting sqref="F83">
    <cfRule type="beginsWith" dxfId="937" priority="51" stopIfTrue="1" operator="beginsWith" text="Not Applicable">
      <formula>LEFT(F83,LEN("Not Applicable"))="Not Applicable"</formula>
    </cfRule>
    <cfRule type="beginsWith" dxfId="936" priority="52" stopIfTrue="1" operator="beginsWith" text="Waived">
      <formula>LEFT(F83,LEN("Waived"))="Waived"</formula>
    </cfRule>
    <cfRule type="beginsWith" dxfId="935" priority="53" stopIfTrue="1" operator="beginsWith" text="Pre-Passed">
      <formula>LEFT(F83,LEN("Pre-Passed"))="Pre-Passed"</formula>
    </cfRule>
    <cfRule type="beginsWith" dxfId="934" priority="54" stopIfTrue="1" operator="beginsWith" text="Completed">
      <formula>LEFT(F83,LEN("Completed"))="Completed"</formula>
    </cfRule>
    <cfRule type="beginsWith" dxfId="933" priority="55" stopIfTrue="1" operator="beginsWith" text="Partial">
      <formula>LEFT(F83,LEN("Partial"))="Partial"</formula>
    </cfRule>
    <cfRule type="beginsWith" dxfId="932" priority="56" stopIfTrue="1" operator="beginsWith" text="Missing">
      <formula>LEFT(F83,LEN("Missing"))="Missing"</formula>
    </cfRule>
    <cfRule type="beginsWith" dxfId="931" priority="57" stopIfTrue="1" operator="beginsWith" text="Untested">
      <formula>LEFT(F83,LEN("Untested"))="Untested"</formula>
    </cfRule>
    <cfRule type="notContainsBlanks" dxfId="930" priority="58" stopIfTrue="1">
      <formula>LEN(TRIM(F83))&gt;0</formula>
    </cfRule>
  </conditionalFormatting>
  <conditionalFormatting sqref="E90:F92 E84:F88 E82:F82">
    <cfRule type="beginsWith" dxfId="929" priority="326" stopIfTrue="1" operator="beginsWith" text="Not Applicable">
      <formula>LEFT(E82,LEN("Not Applicable"))="Not Applicable"</formula>
    </cfRule>
    <cfRule type="beginsWith" dxfId="928" priority="327" stopIfTrue="1" operator="beginsWith" text="Waived">
      <formula>LEFT(E82,LEN("Waived"))="Waived"</formula>
    </cfRule>
    <cfRule type="beginsWith" dxfId="927" priority="328" stopIfTrue="1" operator="beginsWith" text="Pre-Passed">
      <formula>LEFT(E82,LEN("Pre-Passed"))="Pre-Passed"</formula>
    </cfRule>
    <cfRule type="beginsWith" dxfId="926" priority="329" stopIfTrue="1" operator="beginsWith" text="Completed">
      <formula>LEFT(E82,LEN("Completed"))="Completed"</formula>
    </cfRule>
    <cfRule type="beginsWith" dxfId="925" priority="330" stopIfTrue="1" operator="beginsWith" text="Partial">
      <formula>LEFT(E82,LEN("Partial"))="Partial"</formula>
    </cfRule>
    <cfRule type="beginsWith" dxfId="924" priority="331" stopIfTrue="1" operator="beginsWith" text="Missing">
      <formula>LEFT(E82,LEN("Missing"))="Missing"</formula>
    </cfRule>
    <cfRule type="beginsWith" dxfId="923" priority="332" stopIfTrue="1" operator="beginsWith" text="Untested">
      <formula>LEFT(E82,LEN("Untested"))="Untested"</formula>
    </cfRule>
    <cfRule type="notContainsBlanks" dxfId="922" priority="333" stopIfTrue="1">
      <formula>LEN(TRIM(E82))&gt;0</formula>
    </cfRule>
  </conditionalFormatting>
  <conditionalFormatting sqref="E89:F89">
    <cfRule type="beginsWith" dxfId="921" priority="318" stopIfTrue="1" operator="beginsWith" text="Not Applicable">
      <formula>LEFT(E89,LEN("Not Applicable"))="Not Applicable"</formula>
    </cfRule>
    <cfRule type="beginsWith" dxfId="920" priority="319" stopIfTrue="1" operator="beginsWith" text="Waived">
      <formula>LEFT(E89,LEN("Waived"))="Waived"</formula>
    </cfRule>
    <cfRule type="beginsWith" dxfId="919" priority="320" stopIfTrue="1" operator="beginsWith" text="Pre-Passed">
      <formula>LEFT(E89,LEN("Pre-Passed"))="Pre-Passed"</formula>
    </cfRule>
    <cfRule type="beginsWith" dxfId="918" priority="321" stopIfTrue="1" operator="beginsWith" text="Completed">
      <formula>LEFT(E89,LEN("Completed"))="Completed"</formula>
    </cfRule>
    <cfRule type="beginsWith" dxfId="917" priority="322" stopIfTrue="1" operator="beginsWith" text="Partial">
      <formula>LEFT(E89,LEN("Partial"))="Partial"</formula>
    </cfRule>
    <cfRule type="beginsWith" dxfId="916" priority="323" stopIfTrue="1" operator="beginsWith" text="Missing">
      <formula>LEFT(E89,LEN("Missing"))="Missing"</formula>
    </cfRule>
    <cfRule type="beginsWith" dxfId="915" priority="324" stopIfTrue="1" operator="beginsWith" text="Untested">
      <formula>LEFT(E89,LEN("Untested"))="Untested"</formula>
    </cfRule>
    <cfRule type="notContainsBlanks" dxfId="914" priority="325" stopIfTrue="1">
      <formula>LEN(TRIM(E89))&gt;0</formula>
    </cfRule>
  </conditionalFormatting>
  <conditionalFormatting sqref="E83">
    <cfRule type="beginsWith" dxfId="913" priority="310" stopIfTrue="1" operator="beginsWith" text="Not Applicable">
      <formula>LEFT(E83,LEN("Not Applicable"))="Not Applicable"</formula>
    </cfRule>
    <cfRule type="beginsWith" dxfId="912" priority="311" stopIfTrue="1" operator="beginsWith" text="Waived">
      <formula>LEFT(E83,LEN("Waived"))="Waived"</formula>
    </cfRule>
    <cfRule type="beginsWith" dxfId="911" priority="312" stopIfTrue="1" operator="beginsWith" text="Pre-Passed">
      <formula>LEFT(E83,LEN("Pre-Passed"))="Pre-Passed"</formula>
    </cfRule>
    <cfRule type="beginsWith" dxfId="910" priority="313" stopIfTrue="1" operator="beginsWith" text="Completed">
      <formula>LEFT(E83,LEN("Completed"))="Completed"</formula>
    </cfRule>
    <cfRule type="beginsWith" dxfId="909" priority="314" stopIfTrue="1" operator="beginsWith" text="Partial">
      <formula>LEFT(E83,LEN("Partial"))="Partial"</formula>
    </cfRule>
    <cfRule type="beginsWith" dxfId="908" priority="315" stopIfTrue="1" operator="beginsWith" text="Missing">
      <formula>LEFT(E83,LEN("Missing"))="Missing"</formula>
    </cfRule>
    <cfRule type="beginsWith" dxfId="907" priority="316" stopIfTrue="1" operator="beginsWith" text="Untested">
      <formula>LEFT(E83,LEN("Untested"))="Untested"</formula>
    </cfRule>
    <cfRule type="notContainsBlanks" dxfId="906" priority="317" stopIfTrue="1">
      <formula>LEN(TRIM(E83))&gt;0</formula>
    </cfRule>
  </conditionalFormatting>
  <conditionalFormatting sqref="E76:F77 E58:F58 E14:F25 E30:F30 E80:F81">
    <cfRule type="beginsWith" dxfId="905" priority="302" stopIfTrue="1" operator="beginsWith" text="Not Applicable">
      <formula>LEFT(E14,LEN("Not Applicable"))="Not Applicable"</formula>
    </cfRule>
    <cfRule type="beginsWith" dxfId="904" priority="303" stopIfTrue="1" operator="beginsWith" text="Waived">
      <formula>LEFT(E14,LEN("Waived"))="Waived"</formula>
    </cfRule>
    <cfRule type="beginsWith" dxfId="903" priority="304" stopIfTrue="1" operator="beginsWith" text="Pre-Passed">
      <formula>LEFT(E14,LEN("Pre-Passed"))="Pre-Passed"</formula>
    </cfRule>
    <cfRule type="beginsWith" dxfId="902" priority="305" stopIfTrue="1" operator="beginsWith" text="Completed">
      <formula>LEFT(E14,LEN("Completed"))="Completed"</formula>
    </cfRule>
    <cfRule type="beginsWith" dxfId="901" priority="306" stopIfTrue="1" operator="beginsWith" text="Partial">
      <formula>LEFT(E14,LEN("Partial"))="Partial"</formula>
    </cfRule>
    <cfRule type="beginsWith" dxfId="900" priority="307" stopIfTrue="1" operator="beginsWith" text="Missing">
      <formula>LEFT(E14,LEN("Missing"))="Missing"</formula>
    </cfRule>
    <cfRule type="beginsWith" dxfId="899" priority="308" stopIfTrue="1" operator="beginsWith" text="Untested">
      <formula>LEFT(E14,LEN("Untested"))="Untested"</formula>
    </cfRule>
    <cfRule type="notContainsBlanks" dxfId="898" priority="309" stopIfTrue="1">
      <formula>LEN(TRIM(E14))&gt;0</formula>
    </cfRule>
  </conditionalFormatting>
  <conditionalFormatting sqref="E26:F29">
    <cfRule type="beginsWith" dxfId="897" priority="286" stopIfTrue="1" operator="beginsWith" text="Not Applicable">
      <formula>LEFT(E26,LEN("Not Applicable"))="Not Applicable"</formula>
    </cfRule>
    <cfRule type="beginsWith" dxfId="896" priority="287" stopIfTrue="1" operator="beginsWith" text="Waived">
      <formula>LEFT(E26,LEN("Waived"))="Waived"</formula>
    </cfRule>
    <cfRule type="beginsWith" dxfId="895" priority="288" stopIfTrue="1" operator="beginsWith" text="Pre-Passed">
      <formula>LEFT(E26,LEN("Pre-Passed"))="Pre-Passed"</formula>
    </cfRule>
    <cfRule type="beginsWith" dxfId="894" priority="289" stopIfTrue="1" operator="beginsWith" text="Completed">
      <formula>LEFT(E26,LEN("Completed"))="Completed"</formula>
    </cfRule>
    <cfRule type="beginsWith" dxfId="893" priority="290" stopIfTrue="1" operator="beginsWith" text="Partial">
      <formula>LEFT(E26,LEN("Partial"))="Partial"</formula>
    </cfRule>
    <cfRule type="beginsWith" dxfId="892" priority="291" stopIfTrue="1" operator="beginsWith" text="Missing">
      <formula>LEFT(E26,LEN("Missing"))="Missing"</formula>
    </cfRule>
    <cfRule type="beginsWith" dxfId="891" priority="292" stopIfTrue="1" operator="beginsWith" text="Untested">
      <formula>LEFT(E26,LEN("Untested"))="Untested"</formula>
    </cfRule>
    <cfRule type="notContainsBlanks" dxfId="890" priority="293" stopIfTrue="1">
      <formula>LEN(TRIM(E26))&gt;0</formula>
    </cfRule>
  </conditionalFormatting>
  <conditionalFormatting sqref="E13:F13">
    <cfRule type="beginsWith" dxfId="889" priority="294" stopIfTrue="1" operator="beginsWith" text="Not Applicable">
      <formula>LEFT(E13,LEN("Not Applicable"))="Not Applicable"</formula>
    </cfRule>
    <cfRule type="beginsWith" dxfId="888" priority="295" stopIfTrue="1" operator="beginsWith" text="Waived">
      <formula>LEFT(E13,LEN("Waived"))="Waived"</formula>
    </cfRule>
    <cfRule type="beginsWith" dxfId="887" priority="296" stopIfTrue="1" operator="beginsWith" text="Pre-Passed">
      <formula>LEFT(E13,LEN("Pre-Passed"))="Pre-Passed"</formula>
    </cfRule>
    <cfRule type="beginsWith" dxfId="886" priority="297" stopIfTrue="1" operator="beginsWith" text="Completed">
      <formula>LEFT(E13,LEN("Completed"))="Completed"</formula>
    </cfRule>
    <cfRule type="beginsWith" dxfId="885" priority="298" stopIfTrue="1" operator="beginsWith" text="Partial">
      <formula>LEFT(E13,LEN("Partial"))="Partial"</formula>
    </cfRule>
    <cfRule type="beginsWith" dxfId="884" priority="299" stopIfTrue="1" operator="beginsWith" text="Missing">
      <formula>LEFT(E13,LEN("Missing"))="Missing"</formula>
    </cfRule>
    <cfRule type="beginsWith" dxfId="883" priority="300" stopIfTrue="1" operator="beginsWith" text="Untested">
      <formula>LEFT(E13,LEN("Untested"))="Untested"</formula>
    </cfRule>
    <cfRule type="notContainsBlanks" dxfId="882" priority="301" stopIfTrue="1">
      <formula>LEN(TRIM(E13))&gt;0</formula>
    </cfRule>
  </conditionalFormatting>
  <conditionalFormatting sqref="E68:F69">
    <cfRule type="beginsWith" dxfId="881" priority="230" stopIfTrue="1" operator="beginsWith" text="Not Applicable">
      <formula>LEFT(E68,LEN("Not Applicable"))="Not Applicable"</formula>
    </cfRule>
    <cfRule type="beginsWith" dxfId="880" priority="231" stopIfTrue="1" operator="beginsWith" text="Waived">
      <formula>LEFT(E68,LEN("Waived"))="Waived"</formula>
    </cfRule>
    <cfRule type="beginsWith" dxfId="879" priority="232" stopIfTrue="1" operator="beginsWith" text="Pre-Passed">
      <formula>LEFT(E68,LEN("Pre-Passed"))="Pre-Passed"</formula>
    </cfRule>
    <cfRule type="beginsWith" dxfId="878" priority="233" stopIfTrue="1" operator="beginsWith" text="Completed">
      <formula>LEFT(E68,LEN("Completed"))="Completed"</formula>
    </cfRule>
    <cfRule type="beginsWith" dxfId="877" priority="234" stopIfTrue="1" operator="beginsWith" text="Partial">
      <formula>LEFT(E68,LEN("Partial"))="Partial"</formula>
    </cfRule>
    <cfRule type="beginsWith" dxfId="876" priority="235" stopIfTrue="1" operator="beginsWith" text="Missing">
      <formula>LEFT(E68,LEN("Missing"))="Missing"</formula>
    </cfRule>
    <cfRule type="beginsWith" dxfId="875" priority="236" stopIfTrue="1" operator="beginsWith" text="Untested">
      <formula>LEFT(E68,LEN("Untested"))="Untested"</formula>
    </cfRule>
    <cfRule type="notContainsBlanks" dxfId="874" priority="237" stopIfTrue="1">
      <formula>LEN(TRIM(E68))&gt;0</formula>
    </cfRule>
  </conditionalFormatting>
  <conditionalFormatting sqref="E72:F74">
    <cfRule type="beginsWith" dxfId="873" priority="278" stopIfTrue="1" operator="beginsWith" text="Not Applicable">
      <formula>LEFT(E72,LEN("Not Applicable"))="Not Applicable"</formula>
    </cfRule>
    <cfRule type="beginsWith" dxfId="872" priority="279" stopIfTrue="1" operator="beginsWith" text="Waived">
      <formula>LEFT(E72,LEN("Waived"))="Waived"</formula>
    </cfRule>
    <cfRule type="beginsWith" dxfId="871" priority="280" stopIfTrue="1" operator="beginsWith" text="Pre-Passed">
      <formula>LEFT(E72,LEN("Pre-Passed"))="Pre-Passed"</formula>
    </cfRule>
    <cfRule type="beginsWith" dxfId="870" priority="281" stopIfTrue="1" operator="beginsWith" text="Completed">
      <formula>LEFT(E72,LEN("Completed"))="Completed"</formula>
    </cfRule>
    <cfRule type="beginsWith" dxfId="869" priority="282" stopIfTrue="1" operator="beginsWith" text="Partial">
      <formula>LEFT(E72,LEN("Partial"))="Partial"</formula>
    </cfRule>
    <cfRule type="beginsWith" dxfId="868" priority="283" stopIfTrue="1" operator="beginsWith" text="Missing">
      <formula>LEFT(E72,LEN("Missing"))="Missing"</formula>
    </cfRule>
    <cfRule type="beginsWith" dxfId="867" priority="284" stopIfTrue="1" operator="beginsWith" text="Untested">
      <formula>LEFT(E72,LEN("Untested"))="Untested"</formula>
    </cfRule>
    <cfRule type="notContainsBlanks" dxfId="866" priority="285" stopIfTrue="1">
      <formula>LEN(TRIM(E72))&gt;0</formula>
    </cfRule>
  </conditionalFormatting>
  <conditionalFormatting sqref="E70">
    <cfRule type="beginsWith" dxfId="865" priority="270" stopIfTrue="1" operator="beginsWith" text="Not Applicable">
      <formula>LEFT(E70,LEN("Not Applicable"))="Not Applicable"</formula>
    </cfRule>
    <cfRule type="beginsWith" dxfId="864" priority="271" stopIfTrue="1" operator="beginsWith" text="Waived">
      <formula>LEFT(E70,LEN("Waived"))="Waived"</formula>
    </cfRule>
    <cfRule type="beginsWith" dxfId="863" priority="272" stopIfTrue="1" operator="beginsWith" text="Pre-Passed">
      <formula>LEFT(E70,LEN("Pre-Passed"))="Pre-Passed"</formula>
    </cfRule>
    <cfRule type="beginsWith" dxfId="862" priority="273" stopIfTrue="1" operator="beginsWith" text="Completed">
      <formula>LEFT(E70,LEN("Completed"))="Completed"</formula>
    </cfRule>
    <cfRule type="beginsWith" dxfId="861" priority="274" stopIfTrue="1" operator="beginsWith" text="Partial">
      <formula>LEFT(E70,LEN("Partial"))="Partial"</formula>
    </cfRule>
    <cfRule type="beginsWith" dxfId="860" priority="275" stopIfTrue="1" operator="beginsWith" text="Missing">
      <formula>LEFT(E70,LEN("Missing"))="Missing"</formula>
    </cfRule>
    <cfRule type="beginsWith" dxfId="859" priority="276" stopIfTrue="1" operator="beginsWith" text="Untested">
      <formula>LEFT(E70,LEN("Untested"))="Untested"</formula>
    </cfRule>
    <cfRule type="notContainsBlanks" dxfId="858" priority="277" stopIfTrue="1">
      <formula>LEN(TRIM(E70))&gt;0</formula>
    </cfRule>
  </conditionalFormatting>
  <conditionalFormatting sqref="E57">
    <cfRule type="beginsWith" dxfId="857" priority="238" stopIfTrue="1" operator="beginsWith" text="Not Applicable">
      <formula>LEFT(E57,LEN("Not Applicable"))="Not Applicable"</formula>
    </cfRule>
    <cfRule type="beginsWith" dxfId="856" priority="239" stopIfTrue="1" operator="beginsWith" text="Waived">
      <formula>LEFT(E57,LEN("Waived"))="Waived"</formula>
    </cfRule>
    <cfRule type="beginsWith" dxfId="855" priority="240" stopIfTrue="1" operator="beginsWith" text="Pre-Passed">
      <formula>LEFT(E57,LEN("Pre-Passed"))="Pre-Passed"</formula>
    </cfRule>
    <cfRule type="beginsWith" dxfId="854" priority="241" stopIfTrue="1" operator="beginsWith" text="Completed">
      <formula>LEFT(E57,LEN("Completed"))="Completed"</formula>
    </cfRule>
    <cfRule type="beginsWith" dxfId="853" priority="242" stopIfTrue="1" operator="beginsWith" text="Partial">
      <formula>LEFT(E57,LEN("Partial"))="Partial"</formula>
    </cfRule>
    <cfRule type="beginsWith" dxfId="852" priority="243" stopIfTrue="1" operator="beginsWith" text="Missing">
      <formula>LEFT(E57,LEN("Missing"))="Missing"</formula>
    </cfRule>
    <cfRule type="beginsWith" dxfId="851" priority="244" stopIfTrue="1" operator="beginsWith" text="Untested">
      <formula>LEFT(E57,LEN("Untested"))="Untested"</formula>
    </cfRule>
    <cfRule type="notContainsBlanks" dxfId="850" priority="245" stopIfTrue="1">
      <formula>LEN(TRIM(E57))&gt;0</formula>
    </cfRule>
  </conditionalFormatting>
  <conditionalFormatting sqref="E71:F71">
    <cfRule type="beginsWith" dxfId="849" priority="262" stopIfTrue="1" operator="beginsWith" text="Not Applicable">
      <formula>LEFT(E71,LEN("Not Applicable"))="Not Applicable"</formula>
    </cfRule>
    <cfRule type="beginsWith" dxfId="848" priority="263" stopIfTrue="1" operator="beginsWith" text="Waived">
      <formula>LEFT(E71,LEN("Waived"))="Waived"</formula>
    </cfRule>
    <cfRule type="beginsWith" dxfId="847" priority="264" stopIfTrue="1" operator="beginsWith" text="Pre-Passed">
      <formula>LEFT(E71,LEN("Pre-Passed"))="Pre-Passed"</formula>
    </cfRule>
    <cfRule type="beginsWith" dxfId="846" priority="265" stopIfTrue="1" operator="beginsWith" text="Completed">
      <formula>LEFT(E71,LEN("Completed"))="Completed"</formula>
    </cfRule>
    <cfRule type="beginsWith" dxfId="845" priority="266" stopIfTrue="1" operator="beginsWith" text="Partial">
      <formula>LEFT(E71,LEN("Partial"))="Partial"</formula>
    </cfRule>
    <cfRule type="beginsWith" dxfId="844" priority="267" stopIfTrue="1" operator="beginsWith" text="Missing">
      <formula>LEFT(E71,LEN("Missing"))="Missing"</formula>
    </cfRule>
    <cfRule type="beginsWith" dxfId="843" priority="268" stopIfTrue="1" operator="beginsWith" text="Untested">
      <formula>LEFT(E71,LEN("Untested"))="Untested"</formula>
    </cfRule>
    <cfRule type="notContainsBlanks" dxfId="842" priority="269" stopIfTrue="1">
      <formula>LEN(TRIM(E71))&gt;0</formula>
    </cfRule>
  </conditionalFormatting>
  <conditionalFormatting sqref="E59:F63">
    <cfRule type="beginsWith" dxfId="841" priority="254" stopIfTrue="1" operator="beginsWith" text="Not Applicable">
      <formula>LEFT(E59,LEN("Not Applicable"))="Not Applicable"</formula>
    </cfRule>
    <cfRule type="beginsWith" dxfId="840" priority="255" stopIfTrue="1" operator="beginsWith" text="Waived">
      <formula>LEFT(E59,LEN("Waived"))="Waived"</formula>
    </cfRule>
    <cfRule type="beginsWith" dxfId="839" priority="256" stopIfTrue="1" operator="beginsWith" text="Pre-Passed">
      <formula>LEFT(E59,LEN("Pre-Passed"))="Pre-Passed"</formula>
    </cfRule>
    <cfRule type="beginsWith" dxfId="838" priority="257" stopIfTrue="1" operator="beginsWith" text="Completed">
      <formula>LEFT(E59,LEN("Completed"))="Completed"</formula>
    </cfRule>
    <cfRule type="beginsWith" dxfId="837" priority="258" stopIfTrue="1" operator="beginsWith" text="Partial">
      <formula>LEFT(E59,LEN("Partial"))="Partial"</formula>
    </cfRule>
    <cfRule type="beginsWith" dxfId="836" priority="259" stopIfTrue="1" operator="beginsWith" text="Missing">
      <formula>LEFT(E59,LEN("Missing"))="Missing"</formula>
    </cfRule>
    <cfRule type="beginsWith" dxfId="835" priority="260" stopIfTrue="1" operator="beginsWith" text="Untested">
      <formula>LEFT(E59,LEN("Untested"))="Untested"</formula>
    </cfRule>
    <cfRule type="notContainsBlanks" dxfId="834" priority="261" stopIfTrue="1">
      <formula>LEN(TRIM(E59))&gt;0</formula>
    </cfRule>
  </conditionalFormatting>
  <conditionalFormatting sqref="E64:F67">
    <cfRule type="beginsWith" dxfId="833" priority="246" stopIfTrue="1" operator="beginsWith" text="Not Applicable">
      <formula>LEFT(E64,LEN("Not Applicable"))="Not Applicable"</formula>
    </cfRule>
    <cfRule type="beginsWith" dxfId="832" priority="247" stopIfTrue="1" operator="beginsWith" text="Waived">
      <formula>LEFT(E64,LEN("Waived"))="Waived"</formula>
    </cfRule>
    <cfRule type="beginsWith" dxfId="831" priority="248" stopIfTrue="1" operator="beginsWith" text="Pre-Passed">
      <formula>LEFT(E64,LEN("Pre-Passed"))="Pre-Passed"</formula>
    </cfRule>
    <cfRule type="beginsWith" dxfId="830" priority="249" stopIfTrue="1" operator="beginsWith" text="Completed">
      <formula>LEFT(E64,LEN("Completed"))="Completed"</formula>
    </cfRule>
    <cfRule type="beginsWith" dxfId="829" priority="250" stopIfTrue="1" operator="beginsWith" text="Partial">
      <formula>LEFT(E64,LEN("Partial"))="Partial"</formula>
    </cfRule>
    <cfRule type="beginsWith" dxfId="828" priority="251" stopIfTrue="1" operator="beginsWith" text="Missing">
      <formula>LEFT(E64,LEN("Missing"))="Missing"</formula>
    </cfRule>
    <cfRule type="beginsWith" dxfId="827" priority="252" stopIfTrue="1" operator="beginsWith" text="Untested">
      <formula>LEFT(E64,LEN("Untested"))="Untested"</formula>
    </cfRule>
    <cfRule type="notContainsBlanks" dxfId="826" priority="253" stopIfTrue="1">
      <formula>LEN(TRIM(E64))&gt;0</formula>
    </cfRule>
  </conditionalFormatting>
  <conditionalFormatting sqref="E39:F42">
    <cfRule type="beginsWith" dxfId="825" priority="206" stopIfTrue="1" operator="beginsWith" text="Not Applicable">
      <formula>LEFT(E39,LEN("Not Applicable"))="Not Applicable"</formula>
    </cfRule>
    <cfRule type="beginsWith" dxfId="824" priority="207" stopIfTrue="1" operator="beginsWith" text="Waived">
      <formula>LEFT(E39,LEN("Waived"))="Waived"</formula>
    </cfRule>
    <cfRule type="beginsWith" dxfId="823" priority="208" stopIfTrue="1" operator="beginsWith" text="Pre-Passed">
      <formula>LEFT(E39,LEN("Pre-Passed"))="Pre-Passed"</formula>
    </cfRule>
    <cfRule type="beginsWith" dxfId="822" priority="209" stopIfTrue="1" operator="beginsWith" text="Completed">
      <formula>LEFT(E39,LEN("Completed"))="Completed"</formula>
    </cfRule>
    <cfRule type="beginsWith" dxfId="821" priority="210" stopIfTrue="1" operator="beginsWith" text="Partial">
      <formula>LEFT(E39,LEN("Partial"))="Partial"</formula>
    </cfRule>
    <cfRule type="beginsWith" dxfId="820" priority="211" stopIfTrue="1" operator="beginsWith" text="Missing">
      <formula>LEFT(E39,LEN("Missing"))="Missing"</formula>
    </cfRule>
    <cfRule type="beginsWith" dxfId="819" priority="212" stopIfTrue="1" operator="beginsWith" text="Untested">
      <formula>LEFT(E39,LEN("Untested"))="Untested"</formula>
    </cfRule>
    <cfRule type="notContainsBlanks" dxfId="818" priority="213" stopIfTrue="1">
      <formula>LEN(TRIM(E39))&gt;0</formula>
    </cfRule>
  </conditionalFormatting>
  <conditionalFormatting sqref="E34:F38">
    <cfRule type="beginsWith" dxfId="817" priority="222" stopIfTrue="1" operator="beginsWith" text="Not Applicable">
      <formula>LEFT(E34,LEN("Not Applicable"))="Not Applicable"</formula>
    </cfRule>
    <cfRule type="beginsWith" dxfId="816" priority="223" stopIfTrue="1" operator="beginsWith" text="Waived">
      <formula>LEFT(E34,LEN("Waived"))="Waived"</formula>
    </cfRule>
    <cfRule type="beginsWith" dxfId="815" priority="224" stopIfTrue="1" operator="beginsWith" text="Pre-Passed">
      <formula>LEFT(E34,LEN("Pre-Passed"))="Pre-Passed"</formula>
    </cfRule>
    <cfRule type="beginsWith" dxfId="814" priority="225" stopIfTrue="1" operator="beginsWith" text="Completed">
      <formula>LEFT(E34,LEN("Completed"))="Completed"</formula>
    </cfRule>
    <cfRule type="beginsWith" dxfId="813" priority="226" stopIfTrue="1" operator="beginsWith" text="Partial">
      <formula>LEFT(E34,LEN("Partial"))="Partial"</formula>
    </cfRule>
    <cfRule type="beginsWith" dxfId="812" priority="227" stopIfTrue="1" operator="beginsWith" text="Missing">
      <formula>LEFT(E34,LEN("Missing"))="Missing"</formula>
    </cfRule>
    <cfRule type="beginsWith" dxfId="811" priority="228" stopIfTrue="1" operator="beginsWith" text="Untested">
      <formula>LEFT(E34,LEN("Untested"))="Untested"</formula>
    </cfRule>
    <cfRule type="notContainsBlanks" dxfId="810" priority="229" stopIfTrue="1">
      <formula>LEN(TRIM(E34))&gt;0</formula>
    </cfRule>
  </conditionalFormatting>
  <conditionalFormatting sqref="E32:F33">
    <cfRule type="beginsWith" dxfId="809" priority="214" stopIfTrue="1" operator="beginsWith" text="Not Applicable">
      <formula>LEFT(E32,LEN("Not Applicable"))="Not Applicable"</formula>
    </cfRule>
    <cfRule type="beginsWith" dxfId="808" priority="215" stopIfTrue="1" operator="beginsWith" text="Waived">
      <formula>LEFT(E32,LEN("Waived"))="Waived"</formula>
    </cfRule>
    <cfRule type="beginsWith" dxfId="807" priority="216" stopIfTrue="1" operator="beginsWith" text="Pre-Passed">
      <formula>LEFT(E32,LEN("Pre-Passed"))="Pre-Passed"</formula>
    </cfRule>
    <cfRule type="beginsWith" dxfId="806" priority="217" stopIfTrue="1" operator="beginsWith" text="Completed">
      <formula>LEFT(E32,LEN("Completed"))="Completed"</formula>
    </cfRule>
    <cfRule type="beginsWith" dxfId="805" priority="218" stopIfTrue="1" operator="beginsWith" text="Partial">
      <formula>LEFT(E32,LEN("Partial"))="Partial"</formula>
    </cfRule>
    <cfRule type="beginsWith" dxfId="804" priority="219" stopIfTrue="1" operator="beginsWith" text="Missing">
      <formula>LEFT(E32,LEN("Missing"))="Missing"</formula>
    </cfRule>
    <cfRule type="beginsWith" dxfId="803" priority="220" stopIfTrue="1" operator="beginsWith" text="Untested">
      <formula>LEFT(E32,LEN("Untested"))="Untested"</formula>
    </cfRule>
    <cfRule type="notContainsBlanks" dxfId="802" priority="221" stopIfTrue="1">
      <formula>LEN(TRIM(E32))&gt;0</formula>
    </cfRule>
  </conditionalFormatting>
  <conditionalFormatting sqref="E46">
    <cfRule type="beginsWith" dxfId="801" priority="158" stopIfTrue="1" operator="beginsWith" text="Not Applicable">
      <formula>LEFT(E46,LEN("Not Applicable"))="Not Applicable"</formula>
    </cfRule>
    <cfRule type="beginsWith" dxfId="800" priority="159" stopIfTrue="1" operator="beginsWith" text="Waived">
      <formula>LEFT(E46,LEN("Waived"))="Waived"</formula>
    </cfRule>
    <cfRule type="beginsWith" dxfId="799" priority="160" stopIfTrue="1" operator="beginsWith" text="Pre-Passed">
      <formula>LEFT(E46,LEN("Pre-Passed"))="Pre-Passed"</formula>
    </cfRule>
    <cfRule type="beginsWith" dxfId="798" priority="161" stopIfTrue="1" operator="beginsWith" text="Completed">
      <formula>LEFT(E46,LEN("Completed"))="Completed"</formula>
    </cfRule>
    <cfRule type="beginsWith" dxfId="797" priority="162" stopIfTrue="1" operator="beginsWith" text="Partial">
      <formula>LEFT(E46,LEN("Partial"))="Partial"</formula>
    </cfRule>
    <cfRule type="beginsWith" dxfId="796" priority="163" stopIfTrue="1" operator="beginsWith" text="Missing">
      <formula>LEFT(E46,LEN("Missing"))="Missing"</formula>
    </cfRule>
    <cfRule type="beginsWith" dxfId="795" priority="164" stopIfTrue="1" operator="beginsWith" text="Untested">
      <formula>LEFT(E46,LEN("Untested"))="Untested"</formula>
    </cfRule>
    <cfRule type="notContainsBlanks" dxfId="794" priority="165" stopIfTrue="1">
      <formula>LEN(TRIM(E46))&gt;0</formula>
    </cfRule>
  </conditionalFormatting>
  <conditionalFormatting sqref="E31">
    <cfRule type="beginsWith" dxfId="793" priority="198" stopIfTrue="1" operator="beginsWith" text="Not Applicable">
      <formula>LEFT(E31,LEN("Not Applicable"))="Not Applicable"</formula>
    </cfRule>
    <cfRule type="beginsWith" dxfId="792" priority="199" stopIfTrue="1" operator="beginsWith" text="Waived">
      <formula>LEFT(E31,LEN("Waived"))="Waived"</formula>
    </cfRule>
    <cfRule type="beginsWith" dxfId="791" priority="200" stopIfTrue="1" operator="beginsWith" text="Pre-Passed">
      <formula>LEFT(E31,LEN("Pre-Passed"))="Pre-Passed"</formula>
    </cfRule>
    <cfRule type="beginsWith" dxfId="790" priority="201" stopIfTrue="1" operator="beginsWith" text="Completed">
      <formula>LEFT(E31,LEN("Completed"))="Completed"</formula>
    </cfRule>
    <cfRule type="beginsWith" dxfId="789" priority="202" stopIfTrue="1" operator="beginsWith" text="Partial">
      <formula>LEFT(E31,LEN("Partial"))="Partial"</formula>
    </cfRule>
    <cfRule type="beginsWith" dxfId="788" priority="203" stopIfTrue="1" operator="beginsWith" text="Missing">
      <formula>LEFT(E31,LEN("Missing"))="Missing"</formula>
    </cfRule>
    <cfRule type="beginsWith" dxfId="787" priority="204" stopIfTrue="1" operator="beginsWith" text="Untested">
      <formula>LEFT(E31,LEN("Untested"))="Untested"</formula>
    </cfRule>
    <cfRule type="notContainsBlanks" dxfId="786" priority="205" stopIfTrue="1">
      <formula>LEN(TRIM(E31))&gt;0</formula>
    </cfRule>
  </conditionalFormatting>
  <conditionalFormatting sqref="E78:F78">
    <cfRule type="beginsWith" dxfId="785" priority="142" stopIfTrue="1" operator="beginsWith" text="Not Applicable">
      <formula>LEFT(E78,LEN("Not Applicable"))="Not Applicable"</formula>
    </cfRule>
    <cfRule type="beginsWith" dxfId="784" priority="143" stopIfTrue="1" operator="beginsWith" text="Waived">
      <formula>LEFT(E78,LEN("Waived"))="Waived"</formula>
    </cfRule>
    <cfRule type="beginsWith" dxfId="783" priority="144" stopIfTrue="1" operator="beginsWith" text="Pre-Passed">
      <formula>LEFT(E78,LEN("Pre-Passed"))="Pre-Passed"</formula>
    </cfRule>
    <cfRule type="beginsWith" dxfId="782" priority="145" stopIfTrue="1" operator="beginsWith" text="Completed">
      <formula>LEFT(E78,LEN("Completed"))="Completed"</formula>
    </cfRule>
    <cfRule type="beginsWith" dxfId="781" priority="146" stopIfTrue="1" operator="beginsWith" text="Partial">
      <formula>LEFT(E78,LEN("Partial"))="Partial"</formula>
    </cfRule>
    <cfRule type="beginsWith" dxfId="780" priority="147" stopIfTrue="1" operator="beginsWith" text="Missing">
      <formula>LEFT(E78,LEN("Missing"))="Missing"</formula>
    </cfRule>
    <cfRule type="beginsWith" dxfId="779" priority="148" stopIfTrue="1" operator="beginsWith" text="Untested">
      <formula>LEFT(E78,LEN("Untested"))="Untested"</formula>
    </cfRule>
    <cfRule type="notContainsBlanks" dxfId="778" priority="149" stopIfTrue="1">
      <formula>LEN(TRIM(E78))&gt;0</formula>
    </cfRule>
  </conditionalFormatting>
  <conditionalFormatting sqref="E45:F45">
    <cfRule type="beginsWith" dxfId="777" priority="190" stopIfTrue="1" operator="beginsWith" text="Not Applicable">
      <formula>LEFT(E45,LEN("Not Applicable"))="Not Applicable"</formula>
    </cfRule>
    <cfRule type="beginsWith" dxfId="776" priority="191" stopIfTrue="1" operator="beginsWith" text="Waived">
      <formula>LEFT(E45,LEN("Waived"))="Waived"</formula>
    </cfRule>
    <cfRule type="beginsWith" dxfId="775" priority="192" stopIfTrue="1" operator="beginsWith" text="Pre-Passed">
      <formula>LEFT(E45,LEN("Pre-Passed"))="Pre-Passed"</formula>
    </cfRule>
    <cfRule type="beginsWith" dxfId="774" priority="193" stopIfTrue="1" operator="beginsWith" text="Completed">
      <formula>LEFT(E45,LEN("Completed"))="Completed"</formula>
    </cfRule>
    <cfRule type="beginsWith" dxfId="773" priority="194" stopIfTrue="1" operator="beginsWith" text="Partial">
      <formula>LEFT(E45,LEN("Partial"))="Partial"</formula>
    </cfRule>
    <cfRule type="beginsWith" dxfId="772" priority="195" stopIfTrue="1" operator="beginsWith" text="Missing">
      <formula>LEFT(E45,LEN("Missing"))="Missing"</formula>
    </cfRule>
    <cfRule type="beginsWith" dxfId="771" priority="196" stopIfTrue="1" operator="beginsWith" text="Untested">
      <formula>LEFT(E45,LEN("Untested"))="Untested"</formula>
    </cfRule>
    <cfRule type="notContainsBlanks" dxfId="770" priority="197" stopIfTrue="1">
      <formula>LEN(TRIM(E45))&gt;0</formula>
    </cfRule>
  </conditionalFormatting>
  <conditionalFormatting sqref="E43:F44">
    <cfRule type="beginsWith" dxfId="769" priority="182" stopIfTrue="1" operator="beginsWith" text="Not Applicable">
      <formula>LEFT(E43,LEN("Not Applicable"))="Not Applicable"</formula>
    </cfRule>
    <cfRule type="beginsWith" dxfId="768" priority="183" stopIfTrue="1" operator="beginsWith" text="Waived">
      <formula>LEFT(E43,LEN("Waived"))="Waived"</formula>
    </cfRule>
    <cfRule type="beginsWith" dxfId="767" priority="184" stopIfTrue="1" operator="beginsWith" text="Pre-Passed">
      <formula>LEFT(E43,LEN("Pre-Passed"))="Pre-Passed"</formula>
    </cfRule>
    <cfRule type="beginsWith" dxfId="766" priority="185" stopIfTrue="1" operator="beginsWith" text="Completed">
      <formula>LEFT(E43,LEN("Completed"))="Completed"</formula>
    </cfRule>
    <cfRule type="beginsWith" dxfId="765" priority="186" stopIfTrue="1" operator="beginsWith" text="Partial">
      <formula>LEFT(E43,LEN("Partial"))="Partial"</formula>
    </cfRule>
    <cfRule type="beginsWith" dxfId="764" priority="187" stopIfTrue="1" operator="beginsWith" text="Missing">
      <formula>LEFT(E43,LEN("Missing"))="Missing"</formula>
    </cfRule>
    <cfRule type="beginsWith" dxfId="763" priority="188" stopIfTrue="1" operator="beginsWith" text="Untested">
      <formula>LEFT(E43,LEN("Untested"))="Untested"</formula>
    </cfRule>
    <cfRule type="notContainsBlanks" dxfId="762" priority="189" stopIfTrue="1">
      <formula>LEN(TRIM(E43))&gt;0</formula>
    </cfRule>
  </conditionalFormatting>
  <conditionalFormatting sqref="E51:F51 E53:F56">
    <cfRule type="beginsWith" dxfId="761" priority="174" stopIfTrue="1" operator="beginsWith" text="Not Applicable">
      <formula>LEFT(E51,LEN("Not Applicable"))="Not Applicable"</formula>
    </cfRule>
    <cfRule type="beginsWith" dxfId="760" priority="175" stopIfTrue="1" operator="beginsWith" text="Waived">
      <formula>LEFT(E51,LEN("Waived"))="Waived"</formula>
    </cfRule>
    <cfRule type="beginsWith" dxfId="759" priority="176" stopIfTrue="1" operator="beginsWith" text="Pre-Passed">
      <formula>LEFT(E51,LEN("Pre-Passed"))="Pre-Passed"</formula>
    </cfRule>
    <cfRule type="beginsWith" dxfId="758" priority="177" stopIfTrue="1" operator="beginsWith" text="Completed">
      <formula>LEFT(E51,LEN("Completed"))="Completed"</formula>
    </cfRule>
    <cfRule type="beginsWith" dxfId="757" priority="178" stopIfTrue="1" operator="beginsWith" text="Partial">
      <formula>LEFT(E51,LEN("Partial"))="Partial"</formula>
    </cfRule>
    <cfRule type="beginsWith" dxfId="756" priority="179" stopIfTrue="1" operator="beginsWith" text="Missing">
      <formula>LEFT(E51,LEN("Missing"))="Missing"</formula>
    </cfRule>
    <cfRule type="beginsWith" dxfId="755" priority="180" stopIfTrue="1" operator="beginsWith" text="Untested">
      <formula>LEFT(E51,LEN("Untested"))="Untested"</formula>
    </cfRule>
    <cfRule type="notContainsBlanks" dxfId="754" priority="181" stopIfTrue="1">
      <formula>LEN(TRIM(E51))&gt;0</formula>
    </cfRule>
  </conditionalFormatting>
  <conditionalFormatting sqref="E47:F47 E49:F50">
    <cfRule type="beginsWith" dxfId="753" priority="166" stopIfTrue="1" operator="beginsWith" text="Not Applicable">
      <formula>LEFT(E47,LEN("Not Applicable"))="Not Applicable"</formula>
    </cfRule>
    <cfRule type="beginsWith" dxfId="752" priority="167" stopIfTrue="1" operator="beginsWith" text="Waived">
      <formula>LEFT(E47,LEN("Waived"))="Waived"</formula>
    </cfRule>
    <cfRule type="beginsWith" dxfId="751" priority="168" stopIfTrue="1" operator="beginsWith" text="Pre-Passed">
      <formula>LEFT(E47,LEN("Pre-Passed"))="Pre-Passed"</formula>
    </cfRule>
    <cfRule type="beginsWith" dxfId="750" priority="169" stopIfTrue="1" operator="beginsWith" text="Completed">
      <formula>LEFT(E47,LEN("Completed"))="Completed"</formula>
    </cfRule>
    <cfRule type="beginsWith" dxfId="749" priority="170" stopIfTrue="1" operator="beginsWith" text="Partial">
      <formula>LEFT(E47,LEN("Partial"))="Partial"</formula>
    </cfRule>
    <cfRule type="beginsWith" dxfId="748" priority="171" stopIfTrue="1" operator="beginsWith" text="Missing">
      <formula>LEFT(E47,LEN("Missing"))="Missing"</formula>
    </cfRule>
    <cfRule type="beginsWith" dxfId="747" priority="172" stopIfTrue="1" operator="beginsWith" text="Untested">
      <formula>LEFT(E47,LEN("Untested"))="Untested"</formula>
    </cfRule>
    <cfRule type="notContainsBlanks" dxfId="746" priority="173" stopIfTrue="1">
      <formula>LEN(TRIM(E47))&gt;0</formula>
    </cfRule>
  </conditionalFormatting>
  <conditionalFormatting sqref="E79:F79">
    <cfRule type="beginsWith" dxfId="745" priority="150" stopIfTrue="1" operator="beginsWith" text="Not Applicable">
      <formula>LEFT(E79,LEN("Not Applicable"))="Not Applicable"</formula>
    </cfRule>
    <cfRule type="beginsWith" dxfId="744" priority="151" stopIfTrue="1" operator="beginsWith" text="Waived">
      <formula>LEFT(E79,LEN("Waived"))="Waived"</formula>
    </cfRule>
    <cfRule type="beginsWith" dxfId="743" priority="152" stopIfTrue="1" operator="beginsWith" text="Pre-Passed">
      <formula>LEFT(E79,LEN("Pre-Passed"))="Pre-Passed"</formula>
    </cfRule>
    <cfRule type="beginsWith" dxfId="742" priority="153" stopIfTrue="1" operator="beginsWith" text="Completed">
      <formula>LEFT(E79,LEN("Completed"))="Completed"</formula>
    </cfRule>
    <cfRule type="beginsWith" dxfId="741" priority="154" stopIfTrue="1" operator="beginsWith" text="Partial">
      <formula>LEFT(E79,LEN("Partial"))="Partial"</formula>
    </cfRule>
    <cfRule type="beginsWith" dxfId="740" priority="155" stopIfTrue="1" operator="beginsWith" text="Missing">
      <formula>LEFT(E79,LEN("Missing"))="Missing"</formula>
    </cfRule>
    <cfRule type="beginsWith" dxfId="739" priority="156" stopIfTrue="1" operator="beginsWith" text="Untested">
      <formula>LEFT(E79,LEN("Untested"))="Untested"</formula>
    </cfRule>
    <cfRule type="notContainsBlanks" dxfId="738" priority="157" stopIfTrue="1">
      <formula>LEN(TRIM(E79))&gt;0</formula>
    </cfRule>
  </conditionalFormatting>
  <conditionalFormatting sqref="E75:F75">
    <cfRule type="beginsWith" dxfId="737" priority="134" stopIfTrue="1" operator="beginsWith" text="Not Applicable">
      <formula>LEFT(E75,LEN("Not Applicable"))="Not Applicable"</formula>
    </cfRule>
    <cfRule type="beginsWith" dxfId="736" priority="135" stopIfTrue="1" operator="beginsWith" text="Waived">
      <formula>LEFT(E75,LEN("Waived"))="Waived"</formula>
    </cfRule>
    <cfRule type="beginsWith" dxfId="735" priority="136" stopIfTrue="1" operator="beginsWith" text="Pre-Passed">
      <formula>LEFT(E75,LEN("Pre-Passed"))="Pre-Passed"</formula>
    </cfRule>
    <cfRule type="beginsWith" dxfId="734" priority="137" stopIfTrue="1" operator="beginsWith" text="Completed">
      <formula>LEFT(E75,LEN("Completed"))="Completed"</formula>
    </cfRule>
    <cfRule type="beginsWith" dxfId="733" priority="138" stopIfTrue="1" operator="beginsWith" text="Partial">
      <formula>LEFT(E75,LEN("Partial"))="Partial"</formula>
    </cfRule>
    <cfRule type="beginsWith" dxfId="732" priority="139" stopIfTrue="1" operator="beginsWith" text="Missing">
      <formula>LEFT(E75,LEN("Missing"))="Missing"</formula>
    </cfRule>
    <cfRule type="beginsWith" dxfId="731" priority="140" stopIfTrue="1" operator="beginsWith" text="Untested">
      <formula>LEFT(E75,LEN("Untested"))="Untested"</formula>
    </cfRule>
    <cfRule type="notContainsBlanks" dxfId="730" priority="141" stopIfTrue="1">
      <formula>LEN(TRIM(E75))&gt;0</formula>
    </cfRule>
  </conditionalFormatting>
  <conditionalFormatting sqref="A74">
    <cfRule type="beginsWith" dxfId="729" priority="127" stopIfTrue="1" operator="beginsWith" text="Exceptional">
      <formula>LEFT(A74,LEN("Exceptional"))="Exceptional"</formula>
    </cfRule>
    <cfRule type="beginsWith" dxfId="728" priority="128" stopIfTrue="1" operator="beginsWith" text="Professional">
      <formula>LEFT(A74,LEN("Professional"))="Professional"</formula>
    </cfRule>
    <cfRule type="beginsWith" dxfId="727" priority="129" stopIfTrue="1" operator="beginsWith" text="Advanced">
      <formula>LEFT(A74,LEN("Advanced"))="Advanced"</formula>
    </cfRule>
    <cfRule type="beginsWith" dxfId="726" priority="130" stopIfTrue="1" operator="beginsWith" text="Intermediate">
      <formula>LEFT(A74,LEN("Intermediate"))="Intermediate"</formula>
    </cfRule>
    <cfRule type="beginsWith" dxfId="725" priority="131" stopIfTrue="1" operator="beginsWith" text="Basic">
      <formula>LEFT(A74,LEN("Basic"))="Basic"</formula>
    </cfRule>
    <cfRule type="beginsWith" dxfId="724" priority="132" stopIfTrue="1" operator="beginsWith" text="Required">
      <formula>LEFT(A74,LEN("Required"))="Required"</formula>
    </cfRule>
    <cfRule type="notContainsBlanks" dxfId="723" priority="133" stopIfTrue="1">
      <formula>LEN(TRIM(A74))&gt;0</formula>
    </cfRule>
  </conditionalFormatting>
  <conditionalFormatting sqref="A61">
    <cfRule type="beginsWith" dxfId="722" priority="120" stopIfTrue="1" operator="beginsWith" text="Exceptional">
      <formula>LEFT(A61,LEN("Exceptional"))="Exceptional"</formula>
    </cfRule>
    <cfRule type="beginsWith" dxfId="721" priority="121" stopIfTrue="1" operator="beginsWith" text="Professional">
      <formula>LEFT(A61,LEN("Professional"))="Professional"</formula>
    </cfRule>
    <cfRule type="beginsWith" dxfId="720" priority="122" stopIfTrue="1" operator="beginsWith" text="Advanced">
      <formula>LEFT(A61,LEN("Advanced"))="Advanced"</formula>
    </cfRule>
    <cfRule type="beginsWith" dxfId="719" priority="123" stopIfTrue="1" operator="beginsWith" text="Intermediate">
      <formula>LEFT(A61,LEN("Intermediate"))="Intermediate"</formula>
    </cfRule>
    <cfRule type="beginsWith" dxfId="718" priority="124" stopIfTrue="1" operator="beginsWith" text="Basic">
      <formula>LEFT(A61,LEN("Basic"))="Basic"</formula>
    </cfRule>
    <cfRule type="beginsWith" dxfId="717" priority="125" stopIfTrue="1" operator="beginsWith" text="Required">
      <formula>LEFT(A61,LEN("Required"))="Required"</formula>
    </cfRule>
    <cfRule type="notContainsBlanks" dxfId="716" priority="126" stopIfTrue="1">
      <formula>LEN(TRIM(A61))&gt;0</formula>
    </cfRule>
  </conditionalFormatting>
  <conditionalFormatting sqref="A51">
    <cfRule type="beginsWith" dxfId="715" priority="113" stopIfTrue="1" operator="beginsWith" text="Exceptional">
      <formula>LEFT(A51,LEN("Exceptional"))="Exceptional"</formula>
    </cfRule>
    <cfRule type="beginsWith" dxfId="714" priority="114" stopIfTrue="1" operator="beginsWith" text="Professional">
      <formula>LEFT(A51,LEN("Professional"))="Professional"</formula>
    </cfRule>
    <cfRule type="beginsWith" dxfId="713" priority="115" stopIfTrue="1" operator="beginsWith" text="Advanced">
      <formula>LEFT(A51,LEN("Advanced"))="Advanced"</formula>
    </cfRule>
    <cfRule type="beginsWith" dxfId="712" priority="116" stopIfTrue="1" operator="beginsWith" text="Intermediate">
      <formula>LEFT(A51,LEN("Intermediate"))="Intermediate"</formula>
    </cfRule>
    <cfRule type="beginsWith" dxfId="711" priority="117" stopIfTrue="1" operator="beginsWith" text="Basic">
      <formula>LEFT(A51,LEN("Basic"))="Basic"</formula>
    </cfRule>
    <cfRule type="beginsWith" dxfId="710" priority="118" stopIfTrue="1" operator="beginsWith" text="Required">
      <formula>LEFT(A51,LEN("Required"))="Required"</formula>
    </cfRule>
    <cfRule type="notContainsBlanks" dxfId="709" priority="119" stopIfTrue="1">
      <formula>LEN(TRIM(A51))&gt;0</formula>
    </cfRule>
  </conditionalFormatting>
  <conditionalFormatting sqref="A50">
    <cfRule type="beginsWith" dxfId="708" priority="106" stopIfTrue="1" operator="beginsWith" text="Exceptional">
      <formula>LEFT(A50,LEN("Exceptional"))="Exceptional"</formula>
    </cfRule>
    <cfRule type="beginsWith" dxfId="707" priority="107" stopIfTrue="1" operator="beginsWith" text="Professional">
      <formula>LEFT(A50,LEN("Professional"))="Professional"</formula>
    </cfRule>
    <cfRule type="beginsWith" dxfId="706" priority="108" stopIfTrue="1" operator="beginsWith" text="Advanced">
      <formula>LEFT(A50,LEN("Advanced"))="Advanced"</formula>
    </cfRule>
    <cfRule type="beginsWith" dxfId="705" priority="109" stopIfTrue="1" operator="beginsWith" text="Intermediate">
      <formula>LEFT(A50,LEN("Intermediate"))="Intermediate"</formula>
    </cfRule>
    <cfRule type="beginsWith" dxfId="704" priority="110" stopIfTrue="1" operator="beginsWith" text="Basic">
      <formula>LEFT(A50,LEN("Basic"))="Basic"</formula>
    </cfRule>
    <cfRule type="beginsWith" dxfId="703" priority="111" stopIfTrue="1" operator="beginsWith" text="Required">
      <formula>LEFT(A50,LEN("Required"))="Required"</formula>
    </cfRule>
    <cfRule type="notContainsBlanks" dxfId="702" priority="112" stopIfTrue="1">
      <formula>LEN(TRIM(A50))&gt;0</formula>
    </cfRule>
  </conditionalFormatting>
  <conditionalFormatting sqref="A34">
    <cfRule type="beginsWith" dxfId="701" priority="99" stopIfTrue="1" operator="beginsWith" text="Exceptional">
      <formula>LEFT(A34,LEN("Exceptional"))="Exceptional"</formula>
    </cfRule>
    <cfRule type="beginsWith" dxfId="700" priority="100" stopIfTrue="1" operator="beginsWith" text="Professional">
      <formula>LEFT(A34,LEN("Professional"))="Professional"</formula>
    </cfRule>
    <cfRule type="beginsWith" dxfId="699" priority="101" stopIfTrue="1" operator="beginsWith" text="Advanced">
      <formula>LEFT(A34,LEN("Advanced"))="Advanced"</formula>
    </cfRule>
    <cfRule type="beginsWith" dxfId="698" priority="102" stopIfTrue="1" operator="beginsWith" text="Intermediate">
      <formula>LEFT(A34,LEN("Intermediate"))="Intermediate"</formula>
    </cfRule>
    <cfRule type="beginsWith" dxfId="697" priority="103" stopIfTrue="1" operator="beginsWith" text="Basic">
      <formula>LEFT(A34,LEN("Basic"))="Basic"</formula>
    </cfRule>
    <cfRule type="beginsWith" dxfId="696" priority="104" stopIfTrue="1" operator="beginsWith" text="Required">
      <formula>LEFT(A34,LEN("Required"))="Required"</formula>
    </cfRule>
    <cfRule type="notContainsBlanks" dxfId="695" priority="105" stopIfTrue="1">
      <formula>LEN(TRIM(A34))&gt;0</formula>
    </cfRule>
  </conditionalFormatting>
  <conditionalFormatting sqref="F12">
    <cfRule type="beginsWith" dxfId="694" priority="91" stopIfTrue="1" operator="beginsWith" text="Not Applicable">
      <formula>LEFT(F12,LEN("Not Applicable"))="Not Applicable"</formula>
    </cfRule>
    <cfRule type="beginsWith" dxfId="693" priority="92" stopIfTrue="1" operator="beginsWith" text="Waived">
      <formula>LEFT(F12,LEN("Waived"))="Waived"</formula>
    </cfRule>
    <cfRule type="beginsWith" dxfId="692" priority="93" stopIfTrue="1" operator="beginsWith" text="Pre-Passed">
      <formula>LEFT(F12,LEN("Pre-Passed"))="Pre-Passed"</formula>
    </cfRule>
    <cfRule type="beginsWith" dxfId="691" priority="94" stopIfTrue="1" operator="beginsWith" text="Completed">
      <formula>LEFT(F12,LEN("Completed"))="Completed"</formula>
    </cfRule>
    <cfRule type="beginsWith" dxfId="690" priority="95" stopIfTrue="1" operator="beginsWith" text="Partial">
      <formula>LEFT(F12,LEN("Partial"))="Partial"</formula>
    </cfRule>
    <cfRule type="beginsWith" dxfId="689" priority="96" stopIfTrue="1" operator="beginsWith" text="Missing">
      <formula>LEFT(F12,LEN("Missing"))="Missing"</formula>
    </cfRule>
    <cfRule type="beginsWith" dxfId="688" priority="97" stopIfTrue="1" operator="beginsWith" text="Untested">
      <formula>LEFT(F12,LEN("Untested"))="Untested"</formula>
    </cfRule>
    <cfRule type="notContainsBlanks" dxfId="687" priority="98" stopIfTrue="1">
      <formula>LEN(TRIM(F12))&gt;0</formula>
    </cfRule>
  </conditionalFormatting>
  <conditionalFormatting sqref="F31">
    <cfRule type="beginsWith" dxfId="686" priority="83" stopIfTrue="1" operator="beginsWith" text="Not Applicable">
      <formula>LEFT(F31,LEN("Not Applicable"))="Not Applicable"</formula>
    </cfRule>
    <cfRule type="beginsWith" dxfId="685" priority="84" stopIfTrue="1" operator="beginsWith" text="Waived">
      <formula>LEFT(F31,LEN("Waived"))="Waived"</formula>
    </cfRule>
    <cfRule type="beginsWith" dxfId="684" priority="85" stopIfTrue="1" operator="beginsWith" text="Pre-Passed">
      <formula>LEFT(F31,LEN("Pre-Passed"))="Pre-Passed"</formula>
    </cfRule>
    <cfRule type="beginsWith" dxfId="683" priority="86" stopIfTrue="1" operator="beginsWith" text="Completed">
      <formula>LEFT(F31,LEN("Completed"))="Completed"</formula>
    </cfRule>
    <cfRule type="beginsWith" dxfId="682" priority="87" stopIfTrue="1" operator="beginsWith" text="Partial">
      <formula>LEFT(F31,LEN("Partial"))="Partial"</formula>
    </cfRule>
    <cfRule type="beginsWith" dxfId="681" priority="88" stopIfTrue="1" operator="beginsWith" text="Missing">
      <formula>LEFT(F31,LEN("Missing"))="Missing"</formula>
    </cfRule>
    <cfRule type="beginsWith" dxfId="680" priority="89" stopIfTrue="1" operator="beginsWith" text="Untested">
      <formula>LEFT(F31,LEN("Untested"))="Untested"</formula>
    </cfRule>
    <cfRule type="notContainsBlanks" dxfId="679" priority="90" stopIfTrue="1">
      <formula>LEN(TRIM(F31))&gt;0</formula>
    </cfRule>
  </conditionalFormatting>
  <conditionalFormatting sqref="F46">
    <cfRule type="beginsWith" dxfId="678" priority="75" stopIfTrue="1" operator="beginsWith" text="Not Applicable">
      <formula>LEFT(F46,LEN("Not Applicable"))="Not Applicable"</formula>
    </cfRule>
    <cfRule type="beginsWith" dxfId="677" priority="76" stopIfTrue="1" operator="beginsWith" text="Waived">
      <formula>LEFT(F46,LEN("Waived"))="Waived"</formula>
    </cfRule>
    <cfRule type="beginsWith" dxfId="676" priority="77" stopIfTrue="1" operator="beginsWith" text="Pre-Passed">
      <formula>LEFT(F46,LEN("Pre-Passed"))="Pre-Passed"</formula>
    </cfRule>
    <cfRule type="beginsWith" dxfId="675" priority="78" stopIfTrue="1" operator="beginsWith" text="Completed">
      <formula>LEFT(F46,LEN("Completed"))="Completed"</formula>
    </cfRule>
    <cfRule type="beginsWith" dxfId="674" priority="79" stopIfTrue="1" operator="beginsWith" text="Partial">
      <formula>LEFT(F46,LEN("Partial"))="Partial"</formula>
    </cfRule>
    <cfRule type="beginsWith" dxfId="673" priority="80" stopIfTrue="1" operator="beginsWith" text="Missing">
      <formula>LEFT(F46,LEN("Missing"))="Missing"</formula>
    </cfRule>
    <cfRule type="beginsWith" dxfId="672" priority="81" stopIfTrue="1" operator="beginsWith" text="Untested">
      <formula>LEFT(F46,LEN("Untested"))="Untested"</formula>
    </cfRule>
    <cfRule type="notContainsBlanks" dxfId="671" priority="82" stopIfTrue="1">
      <formula>LEN(TRIM(F46))&gt;0</formula>
    </cfRule>
  </conditionalFormatting>
  <conditionalFormatting sqref="F57">
    <cfRule type="beginsWith" dxfId="670" priority="67" stopIfTrue="1" operator="beginsWith" text="Not Applicable">
      <formula>LEFT(F57,LEN("Not Applicable"))="Not Applicable"</formula>
    </cfRule>
    <cfRule type="beginsWith" dxfId="669" priority="68" stopIfTrue="1" operator="beginsWith" text="Waived">
      <formula>LEFT(F57,LEN("Waived"))="Waived"</formula>
    </cfRule>
    <cfRule type="beginsWith" dxfId="668" priority="69" stopIfTrue="1" operator="beginsWith" text="Pre-Passed">
      <formula>LEFT(F57,LEN("Pre-Passed"))="Pre-Passed"</formula>
    </cfRule>
    <cfRule type="beginsWith" dxfId="667" priority="70" stopIfTrue="1" operator="beginsWith" text="Completed">
      <formula>LEFT(F57,LEN("Completed"))="Completed"</formula>
    </cfRule>
    <cfRule type="beginsWith" dxfId="666" priority="71" stopIfTrue="1" operator="beginsWith" text="Partial">
      <formula>LEFT(F57,LEN("Partial"))="Partial"</formula>
    </cfRule>
    <cfRule type="beginsWith" dxfId="665" priority="72" stopIfTrue="1" operator="beginsWith" text="Missing">
      <formula>LEFT(F57,LEN("Missing"))="Missing"</formula>
    </cfRule>
    <cfRule type="beginsWith" dxfId="664" priority="73" stopIfTrue="1" operator="beginsWith" text="Untested">
      <formula>LEFT(F57,LEN("Untested"))="Untested"</formula>
    </cfRule>
    <cfRule type="notContainsBlanks" dxfId="663" priority="74" stopIfTrue="1">
      <formula>LEN(TRIM(F57))&gt;0</formula>
    </cfRule>
  </conditionalFormatting>
  <conditionalFormatting sqref="E48:F48">
    <cfRule type="beginsWith" dxfId="662" priority="43" stopIfTrue="1" operator="beginsWith" text="Not Applicable">
      <formula>LEFT(E48,LEN("Not Applicable"))="Not Applicable"</formula>
    </cfRule>
    <cfRule type="beginsWith" dxfId="661" priority="44" stopIfTrue="1" operator="beginsWith" text="Waived">
      <formula>LEFT(E48,LEN("Waived"))="Waived"</formula>
    </cfRule>
    <cfRule type="beginsWith" dxfId="660" priority="45" stopIfTrue="1" operator="beginsWith" text="Pre-Passed">
      <formula>LEFT(E48,LEN("Pre-Passed"))="Pre-Passed"</formula>
    </cfRule>
    <cfRule type="beginsWith" dxfId="659" priority="46" stopIfTrue="1" operator="beginsWith" text="Completed">
      <formula>LEFT(E48,LEN("Completed"))="Completed"</formula>
    </cfRule>
    <cfRule type="beginsWith" dxfId="658" priority="47" stopIfTrue="1" operator="beginsWith" text="Partial">
      <formula>LEFT(E48,LEN("Partial"))="Partial"</formula>
    </cfRule>
    <cfRule type="beginsWith" dxfId="657" priority="48" stopIfTrue="1" operator="beginsWith" text="Missing">
      <formula>LEFT(E48,LEN("Missing"))="Missing"</formula>
    </cfRule>
    <cfRule type="beginsWith" dxfId="656" priority="49" stopIfTrue="1" operator="beginsWith" text="Untested">
      <formula>LEFT(E48,LEN("Untested"))="Untested"</formula>
    </cfRule>
    <cfRule type="notContainsBlanks" dxfId="655" priority="50" stopIfTrue="1">
      <formula>LEN(TRIM(E48))&gt;0</formula>
    </cfRule>
  </conditionalFormatting>
  <conditionalFormatting sqref="A19">
    <cfRule type="beginsWith" dxfId="654" priority="36" stopIfTrue="1" operator="beginsWith" text="Exceptional">
      <formula>LEFT(A19,LEN("Exceptional"))="Exceptional"</formula>
    </cfRule>
    <cfRule type="beginsWith" dxfId="653" priority="37" stopIfTrue="1" operator="beginsWith" text="Professional">
      <formula>LEFT(A19,LEN("Professional"))="Professional"</formula>
    </cfRule>
    <cfRule type="beginsWith" dxfId="652" priority="38" stopIfTrue="1" operator="beginsWith" text="Advanced">
      <formula>LEFT(A19,LEN("Advanced"))="Advanced"</formula>
    </cfRule>
    <cfRule type="beginsWith" dxfId="651" priority="39" stopIfTrue="1" operator="beginsWith" text="Intermediate">
      <formula>LEFT(A19,LEN("Intermediate"))="Intermediate"</formula>
    </cfRule>
    <cfRule type="beginsWith" dxfId="650" priority="40" stopIfTrue="1" operator="beginsWith" text="Basic">
      <formula>LEFT(A19,LEN("Basic"))="Basic"</formula>
    </cfRule>
    <cfRule type="beginsWith" dxfId="649" priority="41" stopIfTrue="1" operator="beginsWith" text="Required">
      <formula>LEFT(A19,LEN("Required"))="Required"</formula>
    </cfRule>
    <cfRule type="notContainsBlanks" dxfId="648" priority="42" stopIfTrue="1">
      <formula>LEN(TRIM(A19))&gt;0</formula>
    </cfRule>
  </conditionalFormatting>
  <dataValidations count="1">
    <dataValidation type="list" showInputMessage="1" showErrorMessage="1" sqref="E100:F106 E108:F115 E84:F98 E71:F82 E32:F45 E58:F69 E13:F30 E47:F56">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148"/>
  <sheetViews>
    <sheetView workbookViewId="0">
      <selection activeCell="E79" sqref="E79"/>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26</v>
      </c>
      <c r="B1" s="4" t="s">
        <v>27</v>
      </c>
      <c r="C1" s="4" t="s">
        <v>201</v>
      </c>
      <c r="D1" s="4"/>
      <c r="E1" s="3" t="str">
        <f>""&amp;COUNTIF(E$7:E$272,"Untested")&amp;" Untested"</f>
        <v>0 Untested</v>
      </c>
      <c r="F1" s="3" t="str">
        <f>""&amp;COUNTIF(F$7:F$272,"Untested")&amp;" Untested"</f>
        <v>60 Untested</v>
      </c>
      <c r="G1" s="4"/>
    </row>
    <row r="2" spans="1:7" ht="16.5" thickBot="1">
      <c r="A2" s="12" t="s">
        <v>30</v>
      </c>
      <c r="B2" s="11" t="s">
        <v>31</v>
      </c>
      <c r="C2" s="264" t="s">
        <v>809</v>
      </c>
      <c r="D2" s="265"/>
      <c r="E2" s="14">
        <f>SUMPRODUCT(($A$7:$A$272="Required")*(E$7:E$272="Missing"))+0.5*SUMPRODUCT(($A$7:$A$272="Required")*(E$7:E$272="Partial"))</f>
        <v>0</v>
      </c>
      <c r="F2" s="14">
        <f>SUMPRODUCT(($A$7:$A$272="Required")*(F$7:F$272="Missing"))+0.5*SUMPRODUCT(($A$7:$A$272="Required")*(F$7:F$272="Partial"))</f>
        <v>0</v>
      </c>
      <c r="G2" s="11" t="str">
        <f>"Requireds "&amp;A2</f>
        <v>Requireds Missing</v>
      </c>
    </row>
    <row r="3" spans="1:7" ht="16.5" thickBot="1">
      <c r="A3" s="12" t="s">
        <v>32</v>
      </c>
      <c r="B3" s="11" t="s">
        <v>33</v>
      </c>
      <c r="C3" s="266"/>
      <c r="D3" s="267"/>
      <c r="E3" s="14">
        <f>SUMPRODUCT(($A$7:$A$272="Basic")*(E$7:E$272="Missing"))+0.5*SUMPRODUCT(($A$7:$A$272="Basic")*(E$7:E$272="Partial"))</f>
        <v>0</v>
      </c>
      <c r="F3" s="14">
        <f>SUMPRODUCT(($A$7:$A$272="Basic")*(F$7:F$272="Missing"))+0.5*SUMPRODUCT(($A$7:$A$272="Basic")*(F$7:F$272="Partial"))</f>
        <v>0</v>
      </c>
      <c r="G3" s="11" t="str">
        <f>"Basics "&amp;A2</f>
        <v>Basics Missing</v>
      </c>
    </row>
    <row r="4" spans="1:7" ht="16.5" thickBot="1">
      <c r="A4" s="12" t="s">
        <v>34</v>
      </c>
      <c r="B4" s="11" t="s">
        <v>35</v>
      </c>
      <c r="C4" s="266"/>
      <c r="D4" s="267"/>
      <c r="E4" s="14">
        <f>SUMPRODUCT(($A$7:$A$272="Advanced")*(E$7:E$272="Completed"))+SUMPRODUCT(($A$7:$A$272="Advanced")*(E$7:E$272="Pre-Passed"))+0.5*SUMPRODUCT(($A$7:$A$272="Advanced")*(E$7:E$272="Partial"))</f>
        <v>0</v>
      </c>
      <c r="F4" s="14">
        <f>SUMPRODUCT(($A$7:$A$272="Advanced")*(F$7:F$272="Completed"))+SUMPRODUCT(($A$7:$A$272="Advanced")*(F$7:F$272="Pre-Passed"))+0.5*SUMPRODUCT(($A$7:$A$272="Advanced")*(F$7:F$272="Partial"))</f>
        <v>0</v>
      </c>
      <c r="G4" s="11" t="str">
        <f>"Advanceds "&amp;A4</f>
        <v>Advanceds Completed</v>
      </c>
    </row>
    <row r="5" spans="1:7" ht="16.5" thickBot="1">
      <c r="A5" s="12" t="s">
        <v>36</v>
      </c>
      <c r="B5" s="11" t="s">
        <v>231</v>
      </c>
      <c r="C5" s="266"/>
      <c r="D5" s="267"/>
      <c r="E5" s="14">
        <f>SUMPRODUCT(($A$7:$A$272="Professional")*(E$7:E$272="Completed"))+SUMPRODUCT(($A$7:$A$272="Professional")*(E$7:E$272="Pre-Passed"))+0.5*SUMPRODUCT(($A$7:$A$272="Professional")*(E$7:E$272="Partial"))</f>
        <v>0</v>
      </c>
      <c r="F5" s="14">
        <f>SUMPRODUCT(($A$7:$A$272="Professional")*(F$7:F$272="Completed"))+SUMPRODUCT(($A$7:$A$272="Professional")*(F$7:F$272="Pre-Passed"))+0.5*SUMPRODUCT(($A$7:$A$272="Professional")*(F$7:F$272="Partial"))</f>
        <v>0</v>
      </c>
      <c r="G5" s="11" t="str">
        <f>"Professionals "&amp;A4</f>
        <v>Professionals Completed</v>
      </c>
    </row>
    <row r="6" spans="1:7" ht="16.5" thickBot="1">
      <c r="A6" s="10" t="s">
        <v>37</v>
      </c>
      <c r="B6" s="11" t="s">
        <v>38</v>
      </c>
      <c r="C6" s="268"/>
      <c r="D6" s="269"/>
      <c r="E6" s="14">
        <f>SUMPRODUCT(($A$7:$A$272="Exceptional")*(E$7:E$272="Completed"))+SUMPRODUCT(($A$7:$A$272="Exceptional")*(E$7:E$272="Pre-Passed"))+0.5*SUMPRODUCT(($A$7:$A$272="Exceptional")*(E$7:E$272="Partial"))</f>
        <v>0</v>
      </c>
      <c r="F6" s="14">
        <f>SUMPRODUCT(($A$7:$A$272="Exceptional")*(F$7:F$272="Completed"))+SUMPRODUCT(($A$7:$A$272="Exceptional")*(F$7:F$272="Pre-Passed"))+0.5*SUMPRODUCT(($A$7:$A$272="Exceptional")*(F$7:F$272="Partial"))</f>
        <v>0</v>
      </c>
      <c r="G6" s="11" t="str">
        <f>"Exceptionals "&amp;A4</f>
        <v>Exceptionals Completed</v>
      </c>
    </row>
    <row r="7" spans="1:7" ht="16.5" thickBot="1">
      <c r="A7" s="262" t="s">
        <v>617</v>
      </c>
      <c r="B7" s="263"/>
      <c r="C7" s="4" t="s">
        <v>39</v>
      </c>
      <c r="D7" s="4" t="s">
        <v>234</v>
      </c>
      <c r="E7" s="4" t="s">
        <v>40</v>
      </c>
      <c r="F7" s="4" t="s">
        <v>41</v>
      </c>
      <c r="G7" s="4" t="s">
        <v>235</v>
      </c>
    </row>
    <row r="8" spans="1:7" ht="16.5" thickBot="1">
      <c r="A8" s="118" t="s">
        <v>535</v>
      </c>
      <c r="B8" s="11" t="s">
        <v>618</v>
      </c>
      <c r="C8" s="11" t="s">
        <v>619</v>
      </c>
      <c r="D8" s="11"/>
      <c r="E8" s="14">
        <v>0</v>
      </c>
      <c r="F8" s="14">
        <v>0</v>
      </c>
      <c r="G8" s="11"/>
    </row>
    <row r="9" spans="1:7" ht="16.5" thickBot="1">
      <c r="A9" s="119" t="s">
        <v>491</v>
      </c>
      <c r="B9" s="11" t="s">
        <v>495</v>
      </c>
      <c r="C9" s="11" t="s">
        <v>735</v>
      </c>
      <c r="D9" s="11"/>
      <c r="E9" s="14">
        <v>0</v>
      </c>
      <c r="F9" s="14">
        <v>0</v>
      </c>
      <c r="G9" s="11"/>
    </row>
    <row r="10" spans="1:7" ht="16.5" thickBot="1">
      <c r="A10" s="119" t="s">
        <v>492</v>
      </c>
      <c r="B10" s="11" t="s">
        <v>497</v>
      </c>
      <c r="C10" s="11" t="s">
        <v>620</v>
      </c>
      <c r="D10" s="11"/>
      <c r="E10" s="14">
        <v>0</v>
      </c>
      <c r="F10" s="14">
        <v>0</v>
      </c>
      <c r="G10" s="11"/>
    </row>
    <row r="11" spans="1:7" ht="16.5" thickBot="1">
      <c r="A11" s="120" t="s">
        <v>493</v>
      </c>
      <c r="B11" s="11" t="s">
        <v>490</v>
      </c>
      <c r="C11" s="11" t="s">
        <v>621</v>
      </c>
      <c r="D11" s="11"/>
      <c r="E11" s="14">
        <v>0</v>
      </c>
      <c r="F11" s="14">
        <v>0</v>
      </c>
      <c r="G11" s="11"/>
    </row>
    <row r="12" spans="1:7" ht="16.5" thickBot="1">
      <c r="A12" s="262" t="s">
        <v>603</v>
      </c>
      <c r="B12" s="263"/>
      <c r="C12" s="4" t="s">
        <v>39</v>
      </c>
      <c r="D12" s="4" t="s">
        <v>234</v>
      </c>
      <c r="E12" s="4" t="s">
        <v>40</v>
      </c>
      <c r="F12" s="4" t="s">
        <v>41</v>
      </c>
      <c r="G12" s="4" t="s">
        <v>235</v>
      </c>
    </row>
    <row r="13" spans="1:7" ht="26.25" thickBot="1">
      <c r="A13" s="15" t="s">
        <v>42</v>
      </c>
      <c r="B13" s="11" t="s">
        <v>716</v>
      </c>
      <c r="C13" s="13" t="s">
        <v>723</v>
      </c>
      <c r="D13" s="13" t="s">
        <v>1077</v>
      </c>
      <c r="E13" s="4" t="s">
        <v>37</v>
      </c>
      <c r="F13" s="4" t="s">
        <v>29</v>
      </c>
      <c r="G13" s="11"/>
    </row>
    <row r="14" spans="1:7" ht="16.5" thickBot="1">
      <c r="A14" s="16" t="s">
        <v>43</v>
      </c>
      <c r="B14" s="11" t="s">
        <v>717</v>
      </c>
      <c r="C14" s="67" t="s">
        <v>722</v>
      </c>
      <c r="D14" s="11"/>
      <c r="E14" s="4" t="s">
        <v>37</v>
      </c>
      <c r="F14" s="4" t="s">
        <v>29</v>
      </c>
      <c r="G14" s="11"/>
    </row>
    <row r="15" spans="1:7" ht="26.25" thickBot="1">
      <c r="A15" s="17" t="s">
        <v>44</v>
      </c>
      <c r="B15" s="11" t="s">
        <v>718</v>
      </c>
      <c r="C15" s="11" t="s">
        <v>721</v>
      </c>
      <c r="D15" s="11"/>
      <c r="E15" s="4" t="s">
        <v>37</v>
      </c>
      <c r="F15" s="4" t="s">
        <v>29</v>
      </c>
      <c r="G15" s="11"/>
    </row>
    <row r="16" spans="1:7" ht="26.25" thickBot="1">
      <c r="A16" s="19" t="s">
        <v>232</v>
      </c>
      <c r="B16" s="11" t="s">
        <v>719</v>
      </c>
      <c r="C16" s="11" t="s">
        <v>720</v>
      </c>
      <c r="D16" s="11"/>
      <c r="E16" s="4" t="s">
        <v>37</v>
      </c>
      <c r="F16" s="4" t="s">
        <v>29</v>
      </c>
      <c r="G16" s="11"/>
    </row>
    <row r="17" spans="1:7" ht="16.5" thickBot="1">
      <c r="A17" s="262" t="s">
        <v>55</v>
      </c>
      <c r="B17" s="263"/>
      <c r="C17" s="4" t="s">
        <v>39</v>
      </c>
      <c r="D17" s="4" t="s">
        <v>234</v>
      </c>
      <c r="E17" s="4" t="s">
        <v>40</v>
      </c>
      <c r="F17" s="4" t="s">
        <v>41</v>
      </c>
      <c r="G17" s="4" t="s">
        <v>235</v>
      </c>
    </row>
    <row r="18" spans="1:7" ht="16.5" thickBot="1">
      <c r="A18" s="15" t="s">
        <v>42</v>
      </c>
      <c r="B18" s="11" t="s">
        <v>699</v>
      </c>
      <c r="C18" s="11" t="s">
        <v>700</v>
      </c>
      <c r="D18" s="13"/>
      <c r="E18" s="4" t="s">
        <v>37</v>
      </c>
      <c r="F18" s="4" t="s">
        <v>29</v>
      </c>
      <c r="G18" s="11"/>
    </row>
    <row r="19" spans="1:7" ht="16.5" thickBot="1">
      <c r="A19" s="15" t="s">
        <v>42</v>
      </c>
      <c r="B19" s="11" t="s">
        <v>605</v>
      </c>
      <c r="C19" s="11" t="s">
        <v>703</v>
      </c>
      <c r="D19" s="11"/>
      <c r="E19" s="4" t="s">
        <v>37</v>
      </c>
      <c r="F19" s="4" t="s">
        <v>29</v>
      </c>
      <c r="G19" s="11"/>
    </row>
    <row r="20" spans="1:7" ht="26.25" thickBot="1">
      <c r="A20" s="15" t="s">
        <v>42</v>
      </c>
      <c r="B20" s="11" t="s">
        <v>701</v>
      </c>
      <c r="C20" s="11" t="s">
        <v>702</v>
      </c>
      <c r="D20" s="11"/>
      <c r="E20" s="4" t="s">
        <v>37</v>
      </c>
      <c r="F20" s="4" t="s">
        <v>29</v>
      </c>
      <c r="G20" s="11"/>
    </row>
    <row r="21" spans="1:7" ht="16.5" thickBot="1">
      <c r="A21" s="16" t="s">
        <v>43</v>
      </c>
      <c r="B21" s="11" t="s">
        <v>695</v>
      </c>
      <c r="C21" s="67" t="s">
        <v>704</v>
      </c>
      <c r="D21" s="11"/>
      <c r="E21" s="4" t="s">
        <v>37</v>
      </c>
      <c r="F21" s="4" t="s">
        <v>29</v>
      </c>
      <c r="G21" s="11"/>
    </row>
    <row r="22" spans="1:7" ht="16.5" thickBot="1">
      <c r="A22" s="16" t="s">
        <v>43</v>
      </c>
      <c r="B22" s="11" t="s">
        <v>606</v>
      </c>
      <c r="C22" s="11" t="s">
        <v>705</v>
      </c>
      <c r="D22" s="11"/>
      <c r="E22" s="4" t="s">
        <v>37</v>
      </c>
      <c r="F22" s="4" t="s">
        <v>29</v>
      </c>
      <c r="G22" s="11"/>
    </row>
    <row r="23" spans="1:7" ht="26.25" thickBot="1">
      <c r="A23" s="16" t="s">
        <v>43</v>
      </c>
      <c r="B23" s="11" t="s">
        <v>692</v>
      </c>
      <c r="C23" s="11" t="s">
        <v>693</v>
      </c>
      <c r="D23" s="11"/>
      <c r="E23" s="4" t="s">
        <v>37</v>
      </c>
      <c r="F23" s="4" t="s">
        <v>29</v>
      </c>
      <c r="G23" s="11"/>
    </row>
    <row r="24" spans="1:7" ht="26.25" thickBot="1">
      <c r="A24" s="16" t="s">
        <v>43</v>
      </c>
      <c r="B24" s="11" t="s">
        <v>706</v>
      </c>
      <c r="C24" s="11" t="s">
        <v>707</v>
      </c>
      <c r="D24" s="11"/>
      <c r="E24" s="4" t="s">
        <v>37</v>
      </c>
      <c r="F24" s="4" t="s">
        <v>29</v>
      </c>
      <c r="G24" s="11"/>
    </row>
    <row r="25" spans="1:7" ht="16.5" thickBot="1">
      <c r="A25" s="17" t="s">
        <v>44</v>
      </c>
      <c r="B25" s="11" t="s">
        <v>708</v>
      </c>
      <c r="C25" s="11" t="s">
        <v>709</v>
      </c>
      <c r="D25" s="11"/>
      <c r="E25" s="4" t="s">
        <v>37</v>
      </c>
      <c r="F25" s="4" t="s">
        <v>29</v>
      </c>
      <c r="G25" s="11"/>
    </row>
    <row r="26" spans="1:7" ht="16.5" thickBot="1">
      <c r="A26" s="17" t="s">
        <v>44</v>
      </c>
      <c r="B26" s="11" t="s">
        <v>710</v>
      </c>
      <c r="C26" s="11" t="s">
        <v>711</v>
      </c>
      <c r="D26" s="11"/>
      <c r="E26" s="4" t="s">
        <v>37</v>
      </c>
      <c r="F26" s="4" t="s">
        <v>29</v>
      </c>
      <c r="G26" s="11"/>
    </row>
    <row r="27" spans="1:7" ht="26.25" thickBot="1">
      <c r="A27" s="18" t="s">
        <v>65</v>
      </c>
      <c r="B27" s="11" t="s">
        <v>712</v>
      </c>
      <c r="C27" s="11" t="s">
        <v>713</v>
      </c>
      <c r="D27" s="11"/>
      <c r="E27" s="4" t="s">
        <v>37</v>
      </c>
      <c r="F27" s="4" t="s">
        <v>29</v>
      </c>
      <c r="G27" s="11"/>
    </row>
    <row r="28" spans="1:7" ht="26.25" thickBot="1">
      <c r="A28" s="19" t="s">
        <v>232</v>
      </c>
      <c r="B28" s="11" t="s">
        <v>714</v>
      </c>
      <c r="C28" s="11" t="s">
        <v>715</v>
      </c>
      <c r="D28" s="11"/>
      <c r="E28" s="4" t="s">
        <v>37</v>
      </c>
      <c r="F28" s="4" t="s">
        <v>29</v>
      </c>
      <c r="G28" s="11"/>
    </row>
    <row r="29" spans="1:7" ht="16.5" thickBot="1">
      <c r="A29" s="262" t="s">
        <v>604</v>
      </c>
      <c r="B29" s="263"/>
      <c r="C29" s="4" t="s">
        <v>39</v>
      </c>
      <c r="D29" s="4" t="s">
        <v>234</v>
      </c>
      <c r="E29" s="4" t="s">
        <v>40</v>
      </c>
      <c r="F29" s="4" t="s">
        <v>41</v>
      </c>
      <c r="G29" s="4" t="s">
        <v>235</v>
      </c>
    </row>
    <row r="30" spans="1:7" ht="16.5" thickBot="1">
      <c r="A30" s="15" t="s">
        <v>42</v>
      </c>
      <c r="B30" s="11" t="s">
        <v>699</v>
      </c>
      <c r="C30" s="11" t="s">
        <v>698</v>
      </c>
      <c r="D30" s="13"/>
      <c r="E30" s="4" t="s">
        <v>37</v>
      </c>
      <c r="F30" s="4" t="s">
        <v>29</v>
      </c>
      <c r="G30" s="11"/>
    </row>
    <row r="31" spans="1:7" ht="16.5" thickBot="1">
      <c r="A31" s="15" t="s">
        <v>42</v>
      </c>
      <c r="B31" s="11" t="s">
        <v>605</v>
      </c>
      <c r="C31" s="11" t="s">
        <v>697</v>
      </c>
      <c r="D31" s="11"/>
      <c r="E31" s="4" t="s">
        <v>37</v>
      </c>
      <c r="F31" s="4" t="s">
        <v>29</v>
      </c>
      <c r="G31" s="11"/>
    </row>
    <row r="32" spans="1:7" ht="26.25" thickBot="1">
      <c r="A32" s="16" t="s">
        <v>43</v>
      </c>
      <c r="B32" s="11" t="s">
        <v>695</v>
      </c>
      <c r="C32" s="11" t="s">
        <v>696</v>
      </c>
      <c r="D32" s="11"/>
      <c r="E32" s="4" t="s">
        <v>37</v>
      </c>
      <c r="F32" s="4" t="s">
        <v>29</v>
      </c>
      <c r="G32" s="11"/>
    </row>
    <row r="33" spans="1:7" ht="26.25" thickBot="1">
      <c r="A33" s="16" t="s">
        <v>43</v>
      </c>
      <c r="B33" s="11" t="s">
        <v>606</v>
      </c>
      <c r="C33" s="11" t="s">
        <v>694</v>
      </c>
      <c r="D33" s="11"/>
      <c r="E33" s="4" t="s">
        <v>37</v>
      </c>
      <c r="F33" s="4" t="s">
        <v>29</v>
      </c>
      <c r="G33" s="11"/>
    </row>
    <row r="34" spans="1:7" ht="26.25" thickBot="1">
      <c r="A34" s="16" t="s">
        <v>43</v>
      </c>
      <c r="B34" s="11" t="s">
        <v>692</v>
      </c>
      <c r="C34" s="11" t="s">
        <v>693</v>
      </c>
      <c r="D34" s="11"/>
      <c r="E34" s="4" t="s">
        <v>37</v>
      </c>
      <c r="F34" s="4" t="s">
        <v>29</v>
      </c>
      <c r="G34" s="11"/>
    </row>
    <row r="35" spans="1:7" ht="26.25" thickBot="1">
      <c r="A35" s="17" t="s">
        <v>44</v>
      </c>
      <c r="B35" s="11" t="s">
        <v>690</v>
      </c>
      <c r="C35" s="11" t="s">
        <v>691</v>
      </c>
      <c r="D35" s="11"/>
      <c r="E35" s="4" t="s">
        <v>37</v>
      </c>
      <c r="F35" s="4" t="s">
        <v>29</v>
      </c>
      <c r="G35" s="11"/>
    </row>
    <row r="36" spans="1:7" ht="26.25" thickBot="1">
      <c r="A36" s="17" t="s">
        <v>44</v>
      </c>
      <c r="B36" s="11" t="s">
        <v>607</v>
      </c>
      <c r="C36" s="11" t="s">
        <v>689</v>
      </c>
      <c r="D36" s="11"/>
      <c r="E36" s="4" t="s">
        <v>37</v>
      </c>
      <c r="F36" s="4" t="s">
        <v>29</v>
      </c>
      <c r="G36" s="11"/>
    </row>
    <row r="37" spans="1:7" ht="39" thickBot="1">
      <c r="A37" s="17" t="s">
        <v>44</v>
      </c>
      <c r="B37" s="11" t="s">
        <v>608</v>
      </c>
      <c r="C37" s="11" t="s">
        <v>688</v>
      </c>
      <c r="D37" s="11"/>
      <c r="E37" s="4" t="s">
        <v>37</v>
      </c>
      <c r="F37" s="4" t="s">
        <v>29</v>
      </c>
      <c r="G37" s="11"/>
    </row>
    <row r="38" spans="1:7" ht="26.25" thickBot="1">
      <c r="A38" s="17" t="s">
        <v>44</v>
      </c>
      <c r="B38" s="11" t="s">
        <v>609</v>
      </c>
      <c r="C38" s="11" t="s">
        <v>687</v>
      </c>
      <c r="D38" s="11"/>
      <c r="E38" s="4" t="s">
        <v>37</v>
      </c>
      <c r="F38" s="4" t="s">
        <v>29</v>
      </c>
      <c r="G38" s="11"/>
    </row>
    <row r="39" spans="1:7" ht="26.25" thickBot="1">
      <c r="A39" s="17" t="s">
        <v>44</v>
      </c>
      <c r="B39" s="11" t="s">
        <v>685</v>
      </c>
      <c r="C39" s="11" t="s">
        <v>686</v>
      </c>
      <c r="D39" s="11"/>
      <c r="E39" s="4" t="s">
        <v>37</v>
      </c>
      <c r="F39" s="4" t="s">
        <v>29</v>
      </c>
      <c r="G39" s="11"/>
    </row>
    <row r="40" spans="1:7" ht="39" thickBot="1">
      <c r="A40" s="18" t="s">
        <v>65</v>
      </c>
      <c r="B40" s="11" t="s">
        <v>610</v>
      </c>
      <c r="C40" s="11" t="s">
        <v>684</v>
      </c>
      <c r="D40" s="11"/>
      <c r="E40" s="4" t="s">
        <v>37</v>
      </c>
      <c r="F40" s="4" t="s">
        <v>29</v>
      </c>
      <c r="G40" s="11"/>
    </row>
    <row r="41" spans="1:7" ht="16.5" thickBot="1">
      <c r="A41" s="18" t="s">
        <v>65</v>
      </c>
      <c r="B41" s="11" t="s">
        <v>682</v>
      </c>
      <c r="C41" s="11" t="s">
        <v>683</v>
      </c>
      <c r="D41" s="13"/>
      <c r="E41" s="4" t="s">
        <v>37</v>
      </c>
      <c r="F41" s="4" t="s">
        <v>29</v>
      </c>
      <c r="G41" s="11"/>
    </row>
    <row r="42" spans="1:7" ht="26.25" thickBot="1">
      <c r="A42" s="19" t="s">
        <v>232</v>
      </c>
      <c r="B42" s="11" t="s">
        <v>681</v>
      </c>
      <c r="C42" s="11" t="s">
        <v>679</v>
      </c>
      <c r="D42" s="11"/>
      <c r="E42" s="4" t="s">
        <v>37</v>
      </c>
      <c r="F42" s="4" t="s">
        <v>29</v>
      </c>
      <c r="G42" s="11"/>
    </row>
    <row r="43" spans="1:7" ht="39" thickBot="1">
      <c r="A43" s="19" t="s">
        <v>232</v>
      </c>
      <c r="B43" s="11" t="s">
        <v>680</v>
      </c>
      <c r="C43" s="11" t="s">
        <v>678</v>
      </c>
      <c r="D43" s="11"/>
      <c r="E43" s="4" t="s">
        <v>37</v>
      </c>
      <c r="F43" s="4" t="s">
        <v>29</v>
      </c>
      <c r="G43" s="11"/>
    </row>
    <row r="44" spans="1:7" ht="26.25" thickBot="1">
      <c r="A44" s="19" t="s">
        <v>232</v>
      </c>
      <c r="B44" s="11" t="s">
        <v>677</v>
      </c>
      <c r="C44" s="11" t="s">
        <v>611</v>
      </c>
      <c r="D44" s="11"/>
      <c r="E44" s="4" t="s">
        <v>37</v>
      </c>
      <c r="F44" s="4" t="s">
        <v>29</v>
      </c>
      <c r="G44" s="11"/>
    </row>
    <row r="45" spans="1:7" ht="16.5" thickBot="1">
      <c r="A45" s="19" t="s">
        <v>232</v>
      </c>
      <c r="B45" s="11" t="s">
        <v>675</v>
      </c>
      <c r="C45" s="11" t="s">
        <v>676</v>
      </c>
      <c r="D45" s="11"/>
      <c r="E45" s="4" t="s">
        <v>37</v>
      </c>
      <c r="F45" s="4" t="s">
        <v>29</v>
      </c>
      <c r="G45" s="11"/>
    </row>
    <row r="46" spans="1:7" ht="26.25" thickBot="1">
      <c r="A46" s="19" t="s">
        <v>232</v>
      </c>
      <c r="B46" s="11" t="s">
        <v>673</v>
      </c>
      <c r="C46" s="11" t="s">
        <v>674</v>
      </c>
      <c r="D46" s="11"/>
      <c r="E46" s="4" t="s">
        <v>37</v>
      </c>
      <c r="F46" s="4" t="s">
        <v>29</v>
      </c>
      <c r="G46" s="11"/>
    </row>
    <row r="47" spans="1:7" ht="26.25" thickBot="1">
      <c r="A47" s="19" t="s">
        <v>232</v>
      </c>
      <c r="B47" s="11" t="s">
        <v>671</v>
      </c>
      <c r="C47" s="11" t="s">
        <v>672</v>
      </c>
      <c r="D47" s="11"/>
      <c r="E47" s="4" t="s">
        <v>37</v>
      </c>
      <c r="F47" s="4" t="s">
        <v>29</v>
      </c>
      <c r="G47" s="11"/>
    </row>
    <row r="48" spans="1:7" ht="39" thickBot="1">
      <c r="A48" s="19" t="s">
        <v>232</v>
      </c>
      <c r="B48" s="11" t="s">
        <v>724</v>
      </c>
      <c r="C48" s="11" t="s">
        <v>725</v>
      </c>
      <c r="D48" s="13"/>
      <c r="E48" s="4" t="s">
        <v>37</v>
      </c>
      <c r="F48" s="4" t="s">
        <v>29</v>
      </c>
      <c r="G48" s="11"/>
    </row>
    <row r="49" spans="1:7" ht="16.5" thickBot="1">
      <c r="A49" s="262" t="s">
        <v>612</v>
      </c>
      <c r="B49" s="263"/>
      <c r="C49" s="4" t="s">
        <v>39</v>
      </c>
      <c r="D49" s="4" t="s">
        <v>234</v>
      </c>
      <c r="E49" s="4" t="s">
        <v>40</v>
      </c>
      <c r="F49" s="4" t="s">
        <v>41</v>
      </c>
      <c r="G49" s="4" t="s">
        <v>235</v>
      </c>
    </row>
    <row r="50" spans="1:7" ht="16.5" thickBot="1">
      <c r="A50" s="15" t="s">
        <v>42</v>
      </c>
      <c r="B50" s="11" t="s">
        <v>661</v>
      </c>
      <c r="C50" s="11" t="s">
        <v>666</v>
      </c>
      <c r="D50" s="13"/>
      <c r="E50" s="4" t="s">
        <v>37</v>
      </c>
      <c r="F50" s="4" t="s">
        <v>29</v>
      </c>
      <c r="G50" s="11"/>
    </row>
    <row r="51" spans="1:7" ht="16.5" thickBot="1">
      <c r="A51" s="16" t="s">
        <v>43</v>
      </c>
      <c r="B51" s="11" t="s">
        <v>662</v>
      </c>
      <c r="C51" s="11" t="s">
        <v>667</v>
      </c>
      <c r="D51" s="11"/>
      <c r="E51" s="4" t="s">
        <v>37</v>
      </c>
      <c r="F51" s="4" t="s">
        <v>29</v>
      </c>
      <c r="G51" s="11"/>
    </row>
    <row r="52" spans="1:7" ht="26.25" thickBot="1">
      <c r="A52" s="17" t="s">
        <v>44</v>
      </c>
      <c r="B52" s="11" t="s">
        <v>663</v>
      </c>
      <c r="C52" s="11" t="s">
        <v>668</v>
      </c>
      <c r="D52" s="11"/>
      <c r="E52" s="4" t="s">
        <v>37</v>
      </c>
      <c r="F52" s="4" t="s">
        <v>29</v>
      </c>
      <c r="G52" s="11"/>
    </row>
    <row r="53" spans="1:7" ht="26.25" thickBot="1">
      <c r="A53" s="18" t="s">
        <v>65</v>
      </c>
      <c r="B53" s="11" t="s">
        <v>664</v>
      </c>
      <c r="C53" s="11" t="s">
        <v>670</v>
      </c>
      <c r="D53" s="11"/>
      <c r="E53" s="4" t="s">
        <v>37</v>
      </c>
      <c r="F53" s="4" t="s">
        <v>29</v>
      </c>
      <c r="G53" s="11"/>
    </row>
    <row r="54" spans="1:7" ht="26.25" thickBot="1">
      <c r="A54" s="19" t="s">
        <v>232</v>
      </c>
      <c r="B54" s="11" t="s">
        <v>665</v>
      </c>
      <c r="C54" s="11" t="s">
        <v>669</v>
      </c>
      <c r="D54" s="11"/>
      <c r="E54" s="4" t="s">
        <v>37</v>
      </c>
      <c r="F54" s="4" t="s">
        <v>29</v>
      </c>
      <c r="G54" s="11"/>
    </row>
    <row r="55" spans="1:7" ht="16.5" thickBot="1">
      <c r="A55" s="262" t="s">
        <v>613</v>
      </c>
      <c r="B55" s="263"/>
      <c r="C55" s="4" t="s">
        <v>648</v>
      </c>
      <c r="D55" s="4" t="s">
        <v>234</v>
      </c>
      <c r="E55" s="4" t="s">
        <v>40</v>
      </c>
      <c r="F55" s="4" t="s">
        <v>41</v>
      </c>
      <c r="G55" s="4" t="s">
        <v>235</v>
      </c>
    </row>
    <row r="56" spans="1:7" ht="16.5" thickBot="1">
      <c r="A56" s="15" t="s">
        <v>42</v>
      </c>
      <c r="B56" s="11" t="s">
        <v>650</v>
      </c>
      <c r="C56" s="11" t="s">
        <v>660</v>
      </c>
      <c r="D56" s="13"/>
      <c r="E56" s="4" t="s">
        <v>37</v>
      </c>
      <c r="F56" s="4" t="s">
        <v>29</v>
      </c>
      <c r="G56" s="11"/>
    </row>
    <row r="57" spans="1:7" ht="16.5" thickBot="1">
      <c r="A57" s="16" t="s">
        <v>43</v>
      </c>
      <c r="B57" s="11" t="s">
        <v>651</v>
      </c>
      <c r="C57" s="11" t="s">
        <v>659</v>
      </c>
      <c r="D57" s="11"/>
      <c r="E57" s="4" t="s">
        <v>37</v>
      </c>
      <c r="F57" s="4" t="s">
        <v>29</v>
      </c>
      <c r="G57" s="11"/>
    </row>
    <row r="58" spans="1:7" ht="16.5" thickBot="1">
      <c r="A58" s="17" t="s">
        <v>44</v>
      </c>
      <c r="B58" s="11" t="s">
        <v>652</v>
      </c>
      <c r="C58" s="11" t="s">
        <v>658</v>
      </c>
      <c r="D58" s="11"/>
      <c r="E58" s="4" t="s">
        <v>37</v>
      </c>
      <c r="F58" s="4" t="s">
        <v>29</v>
      </c>
      <c r="G58" s="11"/>
    </row>
    <row r="59" spans="1:7" ht="16.5" thickBot="1">
      <c r="A59" s="17" t="s">
        <v>44</v>
      </c>
      <c r="B59" s="11" t="s">
        <v>609</v>
      </c>
      <c r="C59" s="11" t="s">
        <v>657</v>
      </c>
      <c r="D59" s="11"/>
      <c r="E59" s="4" t="s">
        <v>37</v>
      </c>
      <c r="F59" s="4" t="s">
        <v>29</v>
      </c>
      <c r="G59" s="11"/>
    </row>
    <row r="60" spans="1:7" ht="26.25" thickBot="1">
      <c r="A60" s="18" t="s">
        <v>65</v>
      </c>
      <c r="B60" s="11" t="s">
        <v>653</v>
      </c>
      <c r="C60" s="11" t="s">
        <v>656</v>
      </c>
      <c r="D60" s="11"/>
      <c r="E60" s="4" t="s">
        <v>37</v>
      </c>
      <c r="F60" s="4" t="s">
        <v>29</v>
      </c>
      <c r="G60" s="11"/>
    </row>
    <row r="61" spans="1:7" ht="16.5" thickBot="1">
      <c r="A61" s="18" t="s">
        <v>65</v>
      </c>
      <c r="B61" s="11" t="s">
        <v>614</v>
      </c>
      <c r="C61" s="11" t="s">
        <v>655</v>
      </c>
      <c r="D61" s="11"/>
      <c r="E61" s="4" t="s">
        <v>37</v>
      </c>
      <c r="F61" s="4" t="s">
        <v>29</v>
      </c>
      <c r="G61" s="11"/>
    </row>
    <row r="62" spans="1:7" ht="26.25" thickBot="1">
      <c r="A62" s="19" t="s">
        <v>232</v>
      </c>
      <c r="B62" s="11" t="s">
        <v>646</v>
      </c>
      <c r="C62" s="11" t="s">
        <v>654</v>
      </c>
      <c r="D62" s="11"/>
      <c r="E62" s="4" t="s">
        <v>37</v>
      </c>
      <c r="F62" s="4" t="s">
        <v>29</v>
      </c>
      <c r="G62" s="11"/>
    </row>
    <row r="63" spans="1:7" ht="16.5" thickBot="1">
      <c r="A63" s="262" t="s">
        <v>219</v>
      </c>
      <c r="B63" s="263"/>
      <c r="C63" s="4" t="s">
        <v>647</v>
      </c>
      <c r="D63" s="4" t="s">
        <v>234</v>
      </c>
      <c r="E63" s="4" t="s">
        <v>40</v>
      </c>
      <c r="F63" s="4" t="s">
        <v>41</v>
      </c>
      <c r="G63" s="4" t="s">
        <v>235</v>
      </c>
    </row>
    <row r="64" spans="1:7" ht="16.5" thickBot="1">
      <c r="A64" s="15" t="s">
        <v>42</v>
      </c>
      <c r="B64" s="11" t="s">
        <v>645</v>
      </c>
      <c r="C64" s="11" t="s">
        <v>644</v>
      </c>
      <c r="D64" s="13"/>
      <c r="E64" s="4" t="s">
        <v>37</v>
      </c>
      <c r="F64" s="4" t="s">
        <v>29</v>
      </c>
      <c r="G64" s="11"/>
    </row>
    <row r="65" spans="1:7" ht="16.5" thickBot="1">
      <c r="A65" s="16" t="s">
        <v>43</v>
      </c>
      <c r="B65" s="11" t="s">
        <v>642</v>
      </c>
      <c r="C65" s="11" t="s">
        <v>643</v>
      </c>
      <c r="D65" s="11"/>
      <c r="E65" s="4" t="s">
        <v>37</v>
      </c>
      <c r="F65" s="4" t="s">
        <v>29</v>
      </c>
      <c r="G65" s="11"/>
    </row>
    <row r="66" spans="1:7" ht="16.5" thickBot="1">
      <c r="A66" s="16" t="s">
        <v>43</v>
      </c>
      <c r="B66" s="11" t="s">
        <v>384</v>
      </c>
      <c r="C66" s="11" t="s">
        <v>385</v>
      </c>
      <c r="D66" s="11"/>
      <c r="E66" s="4" t="s">
        <v>37</v>
      </c>
      <c r="F66" s="4" t="s">
        <v>29</v>
      </c>
      <c r="G66" s="11"/>
    </row>
    <row r="67" spans="1:7" ht="16.5" thickBot="1">
      <c r="A67" s="17" t="s">
        <v>44</v>
      </c>
      <c r="B67" s="11" t="s">
        <v>640</v>
      </c>
      <c r="C67" s="11" t="s">
        <v>641</v>
      </c>
      <c r="D67" s="11"/>
      <c r="E67" s="4" t="s">
        <v>37</v>
      </c>
      <c r="F67" s="4" t="s">
        <v>29</v>
      </c>
      <c r="G67" s="11"/>
    </row>
    <row r="68" spans="1:7" ht="16.5" thickBot="1">
      <c r="A68" s="18" t="s">
        <v>65</v>
      </c>
      <c r="B68" s="11" t="s">
        <v>638</v>
      </c>
      <c r="C68" s="11" t="s">
        <v>639</v>
      </c>
      <c r="D68" s="11"/>
      <c r="E68" s="4" t="s">
        <v>37</v>
      </c>
      <c r="F68" s="4" t="s">
        <v>29</v>
      </c>
      <c r="G68" s="11"/>
    </row>
    <row r="69" spans="1:7" ht="26.25" thickBot="1">
      <c r="A69" s="19" t="s">
        <v>232</v>
      </c>
      <c r="B69" s="11" t="s">
        <v>636</v>
      </c>
      <c r="C69" s="11" t="s">
        <v>637</v>
      </c>
      <c r="D69" s="11"/>
      <c r="E69" s="4" t="s">
        <v>37</v>
      </c>
      <c r="F69" s="4" t="s">
        <v>29</v>
      </c>
      <c r="G69" s="11"/>
    </row>
    <row r="70" spans="1:7" ht="16.5" thickBot="1">
      <c r="A70" s="262" t="s">
        <v>649</v>
      </c>
      <c r="B70" s="263"/>
      <c r="C70" s="4" t="s">
        <v>39</v>
      </c>
      <c r="D70" s="4" t="s">
        <v>234</v>
      </c>
      <c r="E70" s="4" t="s">
        <v>40</v>
      </c>
      <c r="F70" s="4" t="s">
        <v>41</v>
      </c>
      <c r="G70" s="4" t="s">
        <v>235</v>
      </c>
    </row>
    <row r="71" spans="1:7" ht="26.25" thickBot="1">
      <c r="A71" s="15" t="s">
        <v>42</v>
      </c>
      <c r="B71" s="11" t="s">
        <v>634</v>
      </c>
      <c r="C71" s="11" t="s">
        <v>635</v>
      </c>
      <c r="D71" s="13"/>
      <c r="E71" s="4" t="s">
        <v>37</v>
      </c>
      <c r="F71" s="4" t="s">
        <v>29</v>
      </c>
      <c r="G71" s="11"/>
    </row>
    <row r="72" spans="1:7" ht="16.5" thickBot="1">
      <c r="A72" s="16" t="s">
        <v>43</v>
      </c>
      <c r="B72" s="11" t="s">
        <v>633</v>
      </c>
      <c r="C72" s="11" t="s">
        <v>843</v>
      </c>
      <c r="D72" s="11"/>
      <c r="E72" s="4" t="s">
        <v>37</v>
      </c>
      <c r="F72" s="4" t="s">
        <v>29</v>
      </c>
      <c r="G72" s="11"/>
    </row>
    <row r="73" spans="1:7" ht="16.5" thickBot="1">
      <c r="A73" s="17" t="s">
        <v>44</v>
      </c>
      <c r="B73" s="11" t="s">
        <v>631</v>
      </c>
      <c r="C73" s="11" t="s">
        <v>632</v>
      </c>
      <c r="D73" s="11"/>
      <c r="E73" s="4" t="s">
        <v>37</v>
      </c>
      <c r="F73" s="4" t="s">
        <v>29</v>
      </c>
      <c r="G73" s="11"/>
    </row>
    <row r="74" spans="1:7" ht="26.25" thickBot="1">
      <c r="A74" s="17" t="s">
        <v>44</v>
      </c>
      <c r="B74" s="11" t="s">
        <v>615</v>
      </c>
      <c r="C74" s="11" t="s">
        <v>630</v>
      </c>
      <c r="D74" s="11"/>
      <c r="E74" s="4" t="s">
        <v>37</v>
      </c>
      <c r="F74" s="4" t="s">
        <v>29</v>
      </c>
      <c r="G74" s="11"/>
    </row>
    <row r="75" spans="1:7" ht="16.5" thickBot="1">
      <c r="A75" s="17" t="s">
        <v>44</v>
      </c>
      <c r="B75" s="11" t="s">
        <v>628</v>
      </c>
      <c r="C75" s="11" t="s">
        <v>629</v>
      </c>
      <c r="D75" s="11"/>
      <c r="E75" s="4" t="s">
        <v>37</v>
      </c>
      <c r="F75" s="4" t="s">
        <v>29</v>
      </c>
      <c r="G75" s="11"/>
    </row>
    <row r="76" spans="1:7" ht="16.5" thickBot="1">
      <c r="A76" s="18" t="s">
        <v>65</v>
      </c>
      <c r="B76" s="11" t="s">
        <v>625</v>
      </c>
      <c r="C76" s="11" t="s">
        <v>626</v>
      </c>
      <c r="D76" s="11"/>
      <c r="E76" s="4" t="s">
        <v>37</v>
      </c>
      <c r="F76" s="4" t="s">
        <v>29</v>
      </c>
      <c r="G76" s="11"/>
    </row>
    <row r="77" spans="1:7" ht="16.5" thickBot="1">
      <c r="A77" s="18" t="s">
        <v>65</v>
      </c>
      <c r="B77" s="11" t="s">
        <v>624</v>
      </c>
      <c r="C77" s="11" t="s">
        <v>627</v>
      </c>
      <c r="D77" s="11"/>
      <c r="E77" s="4" t="s">
        <v>37</v>
      </c>
      <c r="F77" s="4" t="s">
        <v>29</v>
      </c>
      <c r="G77" s="11"/>
    </row>
    <row r="78" spans="1:7" s="7" customFormat="1" ht="26.25" thickBot="1">
      <c r="A78" s="19" t="s">
        <v>232</v>
      </c>
      <c r="B78" s="11" t="s">
        <v>622</v>
      </c>
      <c r="C78" s="11" t="s">
        <v>623</v>
      </c>
      <c r="D78" s="11"/>
      <c r="E78" s="4" t="s">
        <v>37</v>
      </c>
      <c r="F78" s="4" t="s">
        <v>29</v>
      </c>
      <c r="G78" s="11"/>
    </row>
    <row r="79" spans="1:7" s="7" customFormat="1"/>
    <row r="80" spans="1:7"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row r="137" s="7" customFormat="1"/>
    <row r="138" s="7" customFormat="1"/>
    <row r="139" s="7" customFormat="1"/>
    <row r="140" s="7" customFormat="1"/>
    <row r="141" s="7" customFormat="1"/>
    <row r="142" s="7" customFormat="1"/>
    <row r="143" s="7" customFormat="1"/>
    <row r="144" s="7" customFormat="1"/>
    <row r="145" s="7" customFormat="1"/>
    <row r="146" s="7" customFormat="1"/>
    <row r="147" s="7" customFormat="1"/>
    <row r="148" s="7" customFormat="1"/>
  </sheetData>
  <mergeCells count="9">
    <mergeCell ref="A63:B63"/>
    <mergeCell ref="A70:B70"/>
    <mergeCell ref="A12:B12"/>
    <mergeCell ref="C2:D6"/>
    <mergeCell ref="A7:B7"/>
    <mergeCell ref="A17:B17"/>
    <mergeCell ref="A29:B29"/>
    <mergeCell ref="A55:B55"/>
    <mergeCell ref="A49:B49"/>
  </mergeCells>
  <conditionalFormatting sqref="E24:F28 E79:F273 E56:F58">
    <cfRule type="beginsWith" dxfId="647" priority="1005" stopIfTrue="1" operator="beginsWith" text="Not Applicable">
      <formula>LEFT(E24,LEN("Not Applicable"))="Not Applicable"</formula>
    </cfRule>
    <cfRule type="beginsWith" dxfId="646" priority="1006" stopIfTrue="1" operator="beginsWith" text="Waived">
      <formula>LEFT(E24,LEN("Waived"))="Waived"</formula>
    </cfRule>
    <cfRule type="beginsWith" dxfId="645" priority="1007" stopIfTrue="1" operator="beginsWith" text="Pre-Passed">
      <formula>LEFT(E24,LEN("Pre-Passed"))="Pre-Passed"</formula>
    </cfRule>
    <cfRule type="beginsWith" dxfId="644" priority="1008" stopIfTrue="1" operator="beginsWith" text="Completed">
      <formula>LEFT(E24,LEN("Completed"))="Completed"</formula>
    </cfRule>
    <cfRule type="beginsWith" dxfId="643" priority="1009" stopIfTrue="1" operator="beginsWith" text="Partial">
      <formula>LEFT(E24,LEN("Partial"))="Partial"</formula>
    </cfRule>
    <cfRule type="beginsWith" dxfId="642" priority="1010" stopIfTrue="1" operator="beginsWith" text="Missing">
      <formula>LEFT(E24,LEN("Missing"))="Missing"</formula>
    </cfRule>
    <cfRule type="beginsWith" dxfId="641" priority="1011" stopIfTrue="1" operator="beginsWith" text="Untested">
      <formula>LEFT(E24,LEN("Untested"))="Untested"</formula>
    </cfRule>
    <cfRule type="notContainsBlanks" dxfId="640" priority="1019" stopIfTrue="1">
      <formula>LEN(TRIM(E24))&gt;0</formula>
    </cfRule>
  </conditionalFormatting>
  <conditionalFormatting sqref="A7 A21:A22 A25:A28 A41:A42 A45 A56:A62 A78:A273 A17:A19">
    <cfRule type="beginsWith" dxfId="639" priority="1012" stopIfTrue="1" operator="beginsWith" text="Exceptional">
      <formula>LEFT(A7,LEN("Exceptional"))="Exceptional"</formula>
    </cfRule>
    <cfRule type="beginsWith" dxfId="638" priority="1013" stopIfTrue="1" operator="beginsWith" text="Professional">
      <formula>LEFT(A7,LEN("Professional"))="Professional"</formula>
    </cfRule>
    <cfRule type="beginsWith" dxfId="637" priority="1014" stopIfTrue="1" operator="beginsWith" text="Advanced">
      <formula>LEFT(A7,LEN("Advanced"))="Advanced"</formula>
    </cfRule>
    <cfRule type="beginsWith" dxfId="636" priority="1015" stopIfTrue="1" operator="beginsWith" text="Intermediate">
      <formula>LEFT(A7,LEN("Intermediate"))="Intermediate"</formula>
    </cfRule>
    <cfRule type="beginsWith" dxfId="635" priority="1016" stopIfTrue="1" operator="beginsWith" text="Basic">
      <formula>LEFT(A7,LEN("Basic"))="Basic"</formula>
    </cfRule>
    <cfRule type="beginsWith" dxfId="634" priority="1017" stopIfTrue="1" operator="beginsWith" text="Required">
      <formula>LEFT(A7,LEN("Required"))="Required"</formula>
    </cfRule>
    <cfRule type="notContainsBlanks" dxfId="633" priority="1018" stopIfTrue="1">
      <formula>LEN(TRIM(A7))&gt;0</formula>
    </cfRule>
  </conditionalFormatting>
  <conditionalFormatting sqref="E41:F42">
    <cfRule type="beginsWith" dxfId="632" priority="981" stopIfTrue="1" operator="beginsWith" text="Not Applicable">
      <formula>LEFT(E41,LEN("Not Applicable"))="Not Applicable"</formula>
    </cfRule>
    <cfRule type="beginsWith" dxfId="631" priority="982" stopIfTrue="1" operator="beginsWith" text="Waived">
      <formula>LEFT(E41,LEN("Waived"))="Waived"</formula>
    </cfRule>
    <cfRule type="beginsWith" dxfId="630" priority="983" stopIfTrue="1" operator="beginsWith" text="Pre-Passed">
      <formula>LEFT(E41,LEN("Pre-Passed"))="Pre-Passed"</formula>
    </cfRule>
    <cfRule type="beginsWith" dxfId="629" priority="984" stopIfTrue="1" operator="beginsWith" text="Completed">
      <formula>LEFT(E41,LEN("Completed"))="Completed"</formula>
    </cfRule>
    <cfRule type="beginsWith" dxfId="628" priority="985" stopIfTrue="1" operator="beginsWith" text="Partial">
      <formula>LEFT(E41,LEN("Partial"))="Partial"</formula>
    </cfRule>
    <cfRule type="beginsWith" dxfId="627" priority="986" stopIfTrue="1" operator="beginsWith" text="Missing">
      <formula>LEFT(E41,LEN("Missing"))="Missing"</formula>
    </cfRule>
    <cfRule type="beginsWith" dxfId="626" priority="987" stopIfTrue="1" operator="beginsWith" text="Untested">
      <formula>LEFT(E41,LEN("Untested"))="Untested"</formula>
    </cfRule>
    <cfRule type="notContainsBlanks" dxfId="625" priority="988" stopIfTrue="1">
      <formula>LEN(TRIM(E41))&gt;0</formula>
    </cfRule>
  </conditionalFormatting>
  <conditionalFormatting sqref="E45:F45">
    <cfRule type="beginsWith" dxfId="624" priority="973" stopIfTrue="1" operator="beginsWith" text="Not Applicable">
      <formula>LEFT(E45,LEN("Not Applicable"))="Not Applicable"</formula>
    </cfRule>
    <cfRule type="beginsWith" dxfId="623" priority="974" stopIfTrue="1" operator="beginsWith" text="Waived">
      <formula>LEFT(E45,LEN("Waived"))="Waived"</formula>
    </cfRule>
    <cfRule type="beginsWith" dxfId="622" priority="975" stopIfTrue="1" operator="beginsWith" text="Pre-Passed">
      <formula>LEFT(E45,LEN("Pre-Passed"))="Pre-Passed"</formula>
    </cfRule>
    <cfRule type="beginsWith" dxfId="621" priority="976" stopIfTrue="1" operator="beginsWith" text="Completed">
      <formula>LEFT(E45,LEN("Completed"))="Completed"</formula>
    </cfRule>
    <cfRule type="beginsWith" dxfId="620" priority="977" stopIfTrue="1" operator="beginsWith" text="Partial">
      <formula>LEFT(E45,LEN("Partial"))="Partial"</formula>
    </cfRule>
    <cfRule type="beginsWith" dxfId="619" priority="978" stopIfTrue="1" operator="beginsWith" text="Missing">
      <formula>LEFT(E45,LEN("Missing"))="Missing"</formula>
    </cfRule>
    <cfRule type="beginsWith" dxfId="618" priority="979" stopIfTrue="1" operator="beginsWith" text="Untested">
      <formula>LEFT(E45,LEN("Untested"))="Untested"</formula>
    </cfRule>
    <cfRule type="notContainsBlanks" dxfId="617" priority="980" stopIfTrue="1">
      <formula>LEN(TRIM(E45))&gt;0</formula>
    </cfRule>
  </conditionalFormatting>
  <conditionalFormatting sqref="E18:F19 E21:F22">
    <cfRule type="beginsWith" dxfId="616" priority="965" stopIfTrue="1" operator="beginsWith" text="Not Applicable">
      <formula>LEFT(E18,LEN("Not Applicable"))="Not Applicable"</formula>
    </cfRule>
    <cfRule type="beginsWith" dxfId="615" priority="966" stopIfTrue="1" operator="beginsWith" text="Waived">
      <formula>LEFT(E18,LEN("Waived"))="Waived"</formula>
    </cfRule>
    <cfRule type="beginsWith" dxfId="614" priority="967" stopIfTrue="1" operator="beginsWith" text="Pre-Passed">
      <formula>LEFT(E18,LEN("Pre-Passed"))="Pre-Passed"</formula>
    </cfRule>
    <cfRule type="beginsWith" dxfId="613" priority="968" stopIfTrue="1" operator="beginsWith" text="Completed">
      <formula>LEFT(E18,LEN("Completed"))="Completed"</formula>
    </cfRule>
    <cfRule type="beginsWith" dxfId="612" priority="969" stopIfTrue="1" operator="beginsWith" text="Partial">
      <formula>LEFT(E18,LEN("Partial"))="Partial"</formula>
    </cfRule>
    <cfRule type="beginsWith" dxfId="611" priority="970" stopIfTrue="1" operator="beginsWith" text="Missing">
      <formula>LEFT(E18,LEN("Missing"))="Missing"</formula>
    </cfRule>
    <cfRule type="beginsWith" dxfId="610" priority="971" stopIfTrue="1" operator="beginsWith" text="Untested">
      <formula>LEFT(E18,LEN("Untested"))="Untested"</formula>
    </cfRule>
    <cfRule type="notContainsBlanks" dxfId="609" priority="972" stopIfTrue="1">
      <formula>LEN(TRIM(E18))&gt;0</formula>
    </cfRule>
  </conditionalFormatting>
  <conditionalFormatting sqref="F7">
    <cfRule type="beginsWith" dxfId="608" priority="949" stopIfTrue="1" operator="beginsWith" text="Not Applicable">
      <formula>LEFT(F7,LEN("Not Applicable"))="Not Applicable"</formula>
    </cfRule>
    <cfRule type="beginsWith" dxfId="607" priority="950" stopIfTrue="1" operator="beginsWith" text="Waived">
      <formula>LEFT(F7,LEN("Waived"))="Waived"</formula>
    </cfRule>
    <cfRule type="beginsWith" dxfId="606" priority="951" stopIfTrue="1" operator="beginsWith" text="Pre-Passed">
      <formula>LEFT(F7,LEN("Pre-Passed"))="Pre-Passed"</formula>
    </cfRule>
    <cfRule type="beginsWith" dxfId="605" priority="952" stopIfTrue="1" operator="beginsWith" text="Completed">
      <formula>LEFT(F7,LEN("Completed"))="Completed"</formula>
    </cfRule>
    <cfRule type="beginsWith" dxfId="604" priority="953" stopIfTrue="1" operator="beginsWith" text="Partial">
      <formula>LEFT(F7,LEN("Partial"))="Partial"</formula>
    </cfRule>
    <cfRule type="beginsWith" dxfId="603" priority="954" stopIfTrue="1" operator="beginsWith" text="Missing">
      <formula>LEFT(F7,LEN("Missing"))="Missing"</formula>
    </cfRule>
    <cfRule type="beginsWith" dxfId="602" priority="955" stopIfTrue="1" operator="beginsWith" text="Untested">
      <formula>LEFT(F7,LEN("Untested"))="Untested"</formula>
    </cfRule>
    <cfRule type="notContainsBlanks" dxfId="601" priority="956" stopIfTrue="1">
      <formula>LEN(TRIM(F7))&gt;0</formula>
    </cfRule>
  </conditionalFormatting>
  <conditionalFormatting sqref="E7">
    <cfRule type="beginsWith" dxfId="600" priority="957" stopIfTrue="1" operator="beginsWith" text="Not Applicable">
      <formula>LEFT(E7,LEN("Not Applicable"))="Not Applicable"</formula>
    </cfRule>
    <cfRule type="beginsWith" dxfId="599" priority="958" stopIfTrue="1" operator="beginsWith" text="Waived">
      <formula>LEFT(E7,LEN("Waived"))="Waived"</formula>
    </cfRule>
    <cfRule type="beginsWith" dxfId="598" priority="959" stopIfTrue="1" operator="beginsWith" text="Pre-Passed">
      <formula>LEFT(E7,LEN("Pre-Passed"))="Pre-Passed"</formula>
    </cfRule>
    <cfRule type="beginsWith" dxfId="597" priority="960" stopIfTrue="1" operator="beginsWith" text="Completed">
      <formula>LEFT(E7,LEN("Completed"))="Completed"</formula>
    </cfRule>
    <cfRule type="beginsWith" dxfId="596" priority="961" stopIfTrue="1" operator="beginsWith" text="Partial">
      <formula>LEFT(E7,LEN("Partial"))="Partial"</formula>
    </cfRule>
    <cfRule type="beginsWith" dxfId="595" priority="962" stopIfTrue="1" operator="beginsWith" text="Missing">
      <formula>LEFT(E7,LEN("Missing"))="Missing"</formula>
    </cfRule>
    <cfRule type="beginsWith" dxfId="594" priority="963" stopIfTrue="1" operator="beginsWith" text="Untested">
      <formula>LEFT(E7,LEN("Untested"))="Untested"</formula>
    </cfRule>
    <cfRule type="notContainsBlanks" dxfId="593" priority="964" stopIfTrue="1">
      <formula>LEN(TRIM(E7))&gt;0</formula>
    </cfRule>
  </conditionalFormatting>
  <conditionalFormatting sqref="E29">
    <cfRule type="beginsWith" dxfId="592" priority="925" stopIfTrue="1" operator="beginsWith" text="Not Applicable">
      <formula>LEFT(E29,LEN("Not Applicable"))="Not Applicable"</formula>
    </cfRule>
    <cfRule type="beginsWith" dxfId="591" priority="926" stopIfTrue="1" operator="beginsWith" text="Waived">
      <formula>LEFT(E29,LEN("Waived"))="Waived"</formula>
    </cfRule>
    <cfRule type="beginsWith" dxfId="590" priority="927" stopIfTrue="1" operator="beginsWith" text="Pre-Passed">
      <formula>LEFT(E29,LEN("Pre-Passed"))="Pre-Passed"</formula>
    </cfRule>
    <cfRule type="beginsWith" dxfId="589" priority="928" stopIfTrue="1" operator="beginsWith" text="Completed">
      <formula>LEFT(E29,LEN("Completed"))="Completed"</formula>
    </cfRule>
    <cfRule type="beginsWith" dxfId="588" priority="929" stopIfTrue="1" operator="beginsWith" text="Partial">
      <formula>LEFT(E29,LEN("Partial"))="Partial"</formula>
    </cfRule>
    <cfRule type="beginsWith" dxfId="587" priority="930" stopIfTrue="1" operator="beginsWith" text="Missing">
      <formula>LEFT(E29,LEN("Missing"))="Missing"</formula>
    </cfRule>
    <cfRule type="beginsWith" dxfId="586" priority="931" stopIfTrue="1" operator="beginsWith" text="Untested">
      <formula>LEFT(E29,LEN("Untested"))="Untested"</formula>
    </cfRule>
    <cfRule type="notContainsBlanks" dxfId="585" priority="932" stopIfTrue="1">
      <formula>LEN(TRIM(E29))&gt;0</formula>
    </cfRule>
  </conditionalFormatting>
  <conditionalFormatting sqref="E17">
    <cfRule type="beginsWith" dxfId="584" priority="941" stopIfTrue="1" operator="beginsWith" text="Not Applicable">
      <formula>LEFT(E17,LEN("Not Applicable"))="Not Applicable"</formula>
    </cfRule>
    <cfRule type="beginsWith" dxfId="583" priority="942" stopIfTrue="1" operator="beginsWith" text="Waived">
      <formula>LEFT(E17,LEN("Waived"))="Waived"</formula>
    </cfRule>
    <cfRule type="beginsWith" dxfId="582" priority="943" stopIfTrue="1" operator="beginsWith" text="Pre-Passed">
      <formula>LEFT(E17,LEN("Pre-Passed"))="Pre-Passed"</formula>
    </cfRule>
    <cfRule type="beginsWith" dxfId="581" priority="944" stopIfTrue="1" operator="beginsWith" text="Completed">
      <formula>LEFT(E17,LEN("Completed"))="Completed"</formula>
    </cfRule>
    <cfRule type="beginsWith" dxfId="580" priority="945" stopIfTrue="1" operator="beginsWith" text="Partial">
      <formula>LEFT(E17,LEN("Partial"))="Partial"</formula>
    </cfRule>
    <cfRule type="beginsWith" dxfId="579" priority="946" stopIfTrue="1" operator="beginsWith" text="Missing">
      <formula>LEFT(E17,LEN("Missing"))="Missing"</formula>
    </cfRule>
    <cfRule type="beginsWith" dxfId="578" priority="947" stopIfTrue="1" operator="beginsWith" text="Untested">
      <formula>LEFT(E17,LEN("Untested"))="Untested"</formula>
    </cfRule>
    <cfRule type="notContainsBlanks" dxfId="577" priority="948" stopIfTrue="1">
      <formula>LEN(TRIM(E17))&gt;0</formula>
    </cfRule>
  </conditionalFormatting>
  <conditionalFormatting sqref="E43:F43">
    <cfRule type="beginsWith" dxfId="576" priority="773" stopIfTrue="1" operator="beginsWith" text="Not Applicable">
      <formula>LEFT(E43,LEN("Not Applicable"))="Not Applicable"</formula>
    </cfRule>
    <cfRule type="beginsWith" dxfId="575" priority="774" stopIfTrue="1" operator="beginsWith" text="Waived">
      <formula>LEFT(E43,LEN("Waived"))="Waived"</formula>
    </cfRule>
    <cfRule type="beginsWith" dxfId="574" priority="775" stopIfTrue="1" operator="beginsWith" text="Pre-Passed">
      <formula>LEFT(E43,LEN("Pre-Passed"))="Pre-Passed"</formula>
    </cfRule>
    <cfRule type="beginsWith" dxfId="573" priority="776" stopIfTrue="1" operator="beginsWith" text="Completed">
      <formula>LEFT(E43,LEN("Completed"))="Completed"</formula>
    </cfRule>
    <cfRule type="beginsWith" dxfId="572" priority="777" stopIfTrue="1" operator="beginsWith" text="Partial">
      <formula>LEFT(E43,LEN("Partial"))="Partial"</formula>
    </cfRule>
    <cfRule type="beginsWith" dxfId="571" priority="778" stopIfTrue="1" operator="beginsWith" text="Missing">
      <formula>LEFT(E43,LEN("Missing"))="Missing"</formula>
    </cfRule>
    <cfRule type="beginsWith" dxfId="570" priority="779" stopIfTrue="1" operator="beginsWith" text="Untested">
      <formula>LEFT(E43,LEN("Untested"))="Untested"</formula>
    </cfRule>
    <cfRule type="notContainsBlanks" dxfId="569" priority="780" stopIfTrue="1">
      <formula>LEN(TRIM(E43))&gt;0</formula>
    </cfRule>
  </conditionalFormatting>
  <conditionalFormatting sqref="E59:F62">
    <cfRule type="beginsWith" dxfId="568" priority="879" stopIfTrue="1" operator="beginsWith" text="Not Applicable">
      <formula>LEFT(E59,LEN("Not Applicable"))="Not Applicable"</formula>
    </cfRule>
    <cfRule type="beginsWith" dxfId="567" priority="880" stopIfTrue="1" operator="beginsWith" text="Waived">
      <formula>LEFT(E59,LEN("Waived"))="Waived"</formula>
    </cfRule>
    <cfRule type="beginsWith" dxfId="566" priority="881" stopIfTrue="1" operator="beginsWith" text="Pre-Passed">
      <formula>LEFT(E59,LEN("Pre-Passed"))="Pre-Passed"</formula>
    </cfRule>
    <cfRule type="beginsWith" dxfId="565" priority="882" stopIfTrue="1" operator="beginsWith" text="Completed">
      <formula>LEFT(E59,LEN("Completed"))="Completed"</formula>
    </cfRule>
    <cfRule type="beginsWith" dxfId="564" priority="883" stopIfTrue="1" operator="beginsWith" text="Partial">
      <formula>LEFT(E59,LEN("Partial"))="Partial"</formula>
    </cfRule>
    <cfRule type="beginsWith" dxfId="563" priority="884" stopIfTrue="1" operator="beginsWith" text="Missing">
      <formula>LEFT(E59,LEN("Missing"))="Missing"</formula>
    </cfRule>
    <cfRule type="beginsWith" dxfId="562" priority="885" stopIfTrue="1" operator="beginsWith" text="Untested">
      <formula>LEFT(E59,LEN("Untested"))="Untested"</formula>
    </cfRule>
    <cfRule type="notContainsBlanks" dxfId="561" priority="886" stopIfTrue="1">
      <formula>LEN(TRIM(E59))&gt;0</formula>
    </cfRule>
  </conditionalFormatting>
  <conditionalFormatting sqref="E55">
    <cfRule type="beginsWith" dxfId="560" priority="863" stopIfTrue="1" operator="beginsWith" text="Not Applicable">
      <formula>LEFT(E55,LEN("Not Applicable"))="Not Applicable"</formula>
    </cfRule>
    <cfRule type="beginsWith" dxfId="559" priority="864" stopIfTrue="1" operator="beginsWith" text="Waived">
      <formula>LEFT(E55,LEN("Waived"))="Waived"</formula>
    </cfRule>
    <cfRule type="beginsWith" dxfId="558" priority="865" stopIfTrue="1" operator="beginsWith" text="Pre-Passed">
      <formula>LEFT(E55,LEN("Pre-Passed"))="Pre-Passed"</formula>
    </cfRule>
    <cfRule type="beginsWith" dxfId="557" priority="866" stopIfTrue="1" operator="beginsWith" text="Completed">
      <formula>LEFT(E55,LEN("Completed"))="Completed"</formula>
    </cfRule>
    <cfRule type="beginsWith" dxfId="556" priority="867" stopIfTrue="1" operator="beginsWith" text="Partial">
      <formula>LEFT(E55,LEN("Partial"))="Partial"</formula>
    </cfRule>
    <cfRule type="beginsWith" dxfId="555" priority="868" stopIfTrue="1" operator="beginsWith" text="Missing">
      <formula>LEFT(E55,LEN("Missing"))="Missing"</formula>
    </cfRule>
    <cfRule type="beginsWith" dxfId="554" priority="869" stopIfTrue="1" operator="beginsWith" text="Untested">
      <formula>LEFT(E55,LEN("Untested"))="Untested"</formula>
    </cfRule>
    <cfRule type="notContainsBlanks" dxfId="553" priority="870" stopIfTrue="1">
      <formula>LEN(TRIM(E55))&gt;0</formula>
    </cfRule>
  </conditionalFormatting>
  <conditionalFormatting sqref="A20">
    <cfRule type="beginsWith" dxfId="552" priority="811" stopIfTrue="1" operator="beginsWith" text="Exceptional">
      <formula>LEFT(A20,LEN("Exceptional"))="Exceptional"</formula>
    </cfRule>
    <cfRule type="beginsWith" dxfId="551" priority="812" stopIfTrue="1" operator="beginsWith" text="Professional">
      <formula>LEFT(A20,LEN("Professional"))="Professional"</formula>
    </cfRule>
    <cfRule type="beginsWith" dxfId="550" priority="813" stopIfTrue="1" operator="beginsWith" text="Advanced">
      <formula>LEFT(A20,LEN("Advanced"))="Advanced"</formula>
    </cfRule>
    <cfRule type="beginsWith" dxfId="549" priority="814" stopIfTrue="1" operator="beginsWith" text="Intermediate">
      <formula>LEFT(A20,LEN("Intermediate"))="Intermediate"</formula>
    </cfRule>
    <cfRule type="beginsWith" dxfId="548" priority="815" stopIfTrue="1" operator="beginsWith" text="Basic">
      <formula>LEFT(A20,LEN("Basic"))="Basic"</formula>
    </cfRule>
    <cfRule type="beginsWith" dxfId="547" priority="816" stopIfTrue="1" operator="beginsWith" text="Required">
      <formula>LEFT(A20,LEN("Required"))="Required"</formula>
    </cfRule>
    <cfRule type="notContainsBlanks" dxfId="546" priority="817" stopIfTrue="1">
      <formula>LEN(TRIM(A20))&gt;0</formula>
    </cfRule>
  </conditionalFormatting>
  <conditionalFormatting sqref="E20:F20">
    <cfRule type="beginsWith" dxfId="545" priority="803" stopIfTrue="1" operator="beginsWith" text="Not Applicable">
      <formula>LEFT(E20,LEN("Not Applicable"))="Not Applicable"</formula>
    </cfRule>
    <cfRule type="beginsWith" dxfId="544" priority="804" stopIfTrue="1" operator="beginsWith" text="Waived">
      <formula>LEFT(E20,LEN("Waived"))="Waived"</formula>
    </cfRule>
    <cfRule type="beginsWith" dxfId="543" priority="805" stopIfTrue="1" operator="beginsWith" text="Pre-Passed">
      <formula>LEFT(E20,LEN("Pre-Passed"))="Pre-Passed"</formula>
    </cfRule>
    <cfRule type="beginsWith" dxfId="542" priority="806" stopIfTrue="1" operator="beginsWith" text="Completed">
      <formula>LEFT(E20,LEN("Completed"))="Completed"</formula>
    </cfRule>
    <cfRule type="beginsWith" dxfId="541" priority="807" stopIfTrue="1" operator="beginsWith" text="Partial">
      <formula>LEFT(E20,LEN("Partial"))="Partial"</formula>
    </cfRule>
    <cfRule type="beginsWith" dxfId="540" priority="808" stopIfTrue="1" operator="beginsWith" text="Missing">
      <formula>LEFT(E20,LEN("Missing"))="Missing"</formula>
    </cfRule>
    <cfRule type="beginsWith" dxfId="539" priority="809" stopIfTrue="1" operator="beginsWith" text="Untested">
      <formula>LEFT(E20,LEN("Untested"))="Untested"</formula>
    </cfRule>
    <cfRule type="notContainsBlanks" dxfId="538" priority="810" stopIfTrue="1">
      <formula>LEN(TRIM(E20))&gt;0</formula>
    </cfRule>
  </conditionalFormatting>
  <conditionalFormatting sqref="A23">
    <cfRule type="beginsWith" dxfId="537" priority="796" stopIfTrue="1" operator="beginsWith" text="Exceptional">
      <formula>LEFT(A23,LEN("Exceptional"))="Exceptional"</formula>
    </cfRule>
    <cfRule type="beginsWith" dxfId="536" priority="797" stopIfTrue="1" operator="beginsWith" text="Professional">
      <formula>LEFT(A23,LEN("Professional"))="Professional"</formula>
    </cfRule>
    <cfRule type="beginsWith" dxfId="535" priority="798" stopIfTrue="1" operator="beginsWith" text="Advanced">
      <formula>LEFT(A23,LEN("Advanced"))="Advanced"</formula>
    </cfRule>
    <cfRule type="beginsWith" dxfId="534" priority="799" stopIfTrue="1" operator="beginsWith" text="Intermediate">
      <formula>LEFT(A23,LEN("Intermediate"))="Intermediate"</formula>
    </cfRule>
    <cfRule type="beginsWith" dxfId="533" priority="800" stopIfTrue="1" operator="beginsWith" text="Basic">
      <formula>LEFT(A23,LEN("Basic"))="Basic"</formula>
    </cfRule>
    <cfRule type="beginsWith" dxfId="532" priority="801" stopIfTrue="1" operator="beginsWith" text="Required">
      <formula>LEFT(A23,LEN("Required"))="Required"</formula>
    </cfRule>
    <cfRule type="notContainsBlanks" dxfId="531" priority="802" stopIfTrue="1">
      <formula>LEN(TRIM(A23))&gt;0</formula>
    </cfRule>
  </conditionalFormatting>
  <conditionalFormatting sqref="E23:F23">
    <cfRule type="beginsWith" dxfId="530" priority="788" stopIfTrue="1" operator="beginsWith" text="Not Applicable">
      <formula>LEFT(E23,LEN("Not Applicable"))="Not Applicable"</formula>
    </cfRule>
    <cfRule type="beginsWith" dxfId="529" priority="789" stopIfTrue="1" operator="beginsWith" text="Waived">
      <formula>LEFT(E23,LEN("Waived"))="Waived"</formula>
    </cfRule>
    <cfRule type="beginsWith" dxfId="528" priority="790" stopIfTrue="1" operator="beginsWith" text="Pre-Passed">
      <formula>LEFT(E23,LEN("Pre-Passed"))="Pre-Passed"</formula>
    </cfRule>
    <cfRule type="beginsWith" dxfId="527" priority="791" stopIfTrue="1" operator="beginsWith" text="Completed">
      <formula>LEFT(E23,LEN("Completed"))="Completed"</formula>
    </cfRule>
    <cfRule type="beginsWith" dxfId="526" priority="792" stopIfTrue="1" operator="beginsWith" text="Partial">
      <formula>LEFT(E23,LEN("Partial"))="Partial"</formula>
    </cfRule>
    <cfRule type="beginsWith" dxfId="525" priority="793" stopIfTrue="1" operator="beginsWith" text="Missing">
      <formula>LEFT(E23,LEN("Missing"))="Missing"</formula>
    </cfRule>
    <cfRule type="beginsWith" dxfId="524" priority="794" stopIfTrue="1" operator="beginsWith" text="Untested">
      <formula>LEFT(E23,LEN("Untested"))="Untested"</formula>
    </cfRule>
    <cfRule type="notContainsBlanks" dxfId="523" priority="795" stopIfTrue="1">
      <formula>LEN(TRIM(E23))&gt;0</formula>
    </cfRule>
  </conditionalFormatting>
  <conditionalFormatting sqref="E46:F46">
    <cfRule type="beginsWith" dxfId="522" priority="758" stopIfTrue="1" operator="beginsWith" text="Not Applicable">
      <formula>LEFT(E46,LEN("Not Applicable"))="Not Applicable"</formula>
    </cfRule>
    <cfRule type="beginsWith" dxfId="521" priority="759" stopIfTrue="1" operator="beginsWith" text="Waived">
      <formula>LEFT(E46,LEN("Waived"))="Waived"</formula>
    </cfRule>
    <cfRule type="beginsWith" dxfId="520" priority="760" stopIfTrue="1" operator="beginsWith" text="Pre-Passed">
      <formula>LEFT(E46,LEN("Pre-Passed"))="Pre-Passed"</formula>
    </cfRule>
    <cfRule type="beginsWith" dxfId="519" priority="761" stopIfTrue="1" operator="beginsWith" text="Completed">
      <formula>LEFT(E46,LEN("Completed"))="Completed"</formula>
    </cfRule>
    <cfRule type="beginsWith" dxfId="518" priority="762" stopIfTrue="1" operator="beginsWith" text="Partial">
      <formula>LEFT(E46,LEN("Partial"))="Partial"</formula>
    </cfRule>
    <cfRule type="beginsWith" dxfId="517" priority="763" stopIfTrue="1" operator="beginsWith" text="Missing">
      <formula>LEFT(E46,LEN("Missing"))="Missing"</formula>
    </cfRule>
    <cfRule type="beginsWith" dxfId="516" priority="764" stopIfTrue="1" operator="beginsWith" text="Untested">
      <formula>LEFT(E46,LEN("Untested"))="Untested"</formula>
    </cfRule>
    <cfRule type="notContainsBlanks" dxfId="515" priority="765" stopIfTrue="1">
      <formula>LEN(TRIM(E46))&gt;0</formula>
    </cfRule>
  </conditionalFormatting>
  <conditionalFormatting sqref="E37:F37 E39:F40">
    <cfRule type="beginsWith" dxfId="514" priority="610" stopIfTrue="1" operator="beginsWith" text="Not Applicable">
      <formula>LEFT(E37,LEN("Not Applicable"))="Not Applicable"</formula>
    </cfRule>
    <cfRule type="beginsWith" dxfId="513" priority="611" stopIfTrue="1" operator="beginsWith" text="Waived">
      <formula>LEFT(E37,LEN("Waived"))="Waived"</formula>
    </cfRule>
    <cfRule type="beginsWith" dxfId="512" priority="612" stopIfTrue="1" operator="beginsWith" text="Pre-Passed">
      <formula>LEFT(E37,LEN("Pre-Passed"))="Pre-Passed"</formula>
    </cfRule>
    <cfRule type="beginsWith" dxfId="511" priority="613" stopIfTrue="1" operator="beginsWith" text="Completed">
      <formula>LEFT(E37,LEN("Completed"))="Completed"</formula>
    </cfRule>
    <cfRule type="beginsWith" dxfId="510" priority="614" stopIfTrue="1" operator="beginsWith" text="Partial">
      <formula>LEFT(E37,LEN("Partial"))="Partial"</formula>
    </cfRule>
    <cfRule type="beginsWith" dxfId="509" priority="615" stopIfTrue="1" operator="beginsWith" text="Missing">
      <formula>LEFT(E37,LEN("Missing"))="Missing"</formula>
    </cfRule>
    <cfRule type="beginsWith" dxfId="508" priority="616" stopIfTrue="1" operator="beginsWith" text="Untested">
      <formula>LEFT(E37,LEN("Untested"))="Untested"</formula>
    </cfRule>
    <cfRule type="notContainsBlanks" dxfId="507" priority="624" stopIfTrue="1">
      <formula>LEN(TRIM(E37))&gt;0</formula>
    </cfRule>
  </conditionalFormatting>
  <conditionalFormatting sqref="A34 A37 A40 A30:A31">
    <cfRule type="beginsWith" dxfId="506" priority="617" stopIfTrue="1" operator="beginsWith" text="Exceptional">
      <formula>LEFT(A30,LEN("Exceptional"))="Exceptional"</formula>
    </cfRule>
    <cfRule type="beginsWith" dxfId="505" priority="618" stopIfTrue="1" operator="beginsWith" text="Professional">
      <formula>LEFT(A30,LEN("Professional"))="Professional"</formula>
    </cfRule>
    <cfRule type="beginsWith" dxfId="504" priority="619" stopIfTrue="1" operator="beginsWith" text="Advanced">
      <formula>LEFT(A30,LEN("Advanced"))="Advanced"</formula>
    </cfRule>
    <cfRule type="beginsWith" dxfId="503" priority="620" stopIfTrue="1" operator="beginsWith" text="Intermediate">
      <formula>LEFT(A30,LEN("Intermediate"))="Intermediate"</formula>
    </cfRule>
    <cfRule type="beginsWith" dxfId="502" priority="621" stopIfTrue="1" operator="beginsWith" text="Basic">
      <formula>LEFT(A30,LEN("Basic"))="Basic"</formula>
    </cfRule>
    <cfRule type="beginsWith" dxfId="501" priority="622" stopIfTrue="1" operator="beginsWith" text="Required">
      <formula>LEFT(A30,LEN("Required"))="Required"</formula>
    </cfRule>
    <cfRule type="notContainsBlanks" dxfId="500" priority="623" stopIfTrue="1">
      <formula>LEN(TRIM(A30))&gt;0</formula>
    </cfRule>
  </conditionalFormatting>
  <conditionalFormatting sqref="E47:F47">
    <cfRule type="beginsWith" dxfId="499" priority="714" stopIfTrue="1" operator="beginsWith" text="Not Applicable">
      <formula>LEFT(E47,LEN("Not Applicable"))="Not Applicable"</formula>
    </cfRule>
    <cfRule type="beginsWith" dxfId="498" priority="715" stopIfTrue="1" operator="beginsWith" text="Waived">
      <formula>LEFT(E47,LEN("Waived"))="Waived"</formula>
    </cfRule>
    <cfRule type="beginsWith" dxfId="497" priority="716" stopIfTrue="1" operator="beginsWith" text="Pre-Passed">
      <formula>LEFT(E47,LEN("Pre-Passed"))="Pre-Passed"</formula>
    </cfRule>
    <cfRule type="beginsWith" dxfId="496" priority="717" stopIfTrue="1" operator="beginsWith" text="Completed">
      <formula>LEFT(E47,LEN("Completed"))="Completed"</formula>
    </cfRule>
    <cfRule type="beginsWith" dxfId="495" priority="718" stopIfTrue="1" operator="beginsWith" text="Partial">
      <formula>LEFT(E47,LEN("Partial"))="Partial"</formula>
    </cfRule>
    <cfRule type="beginsWith" dxfId="494" priority="719" stopIfTrue="1" operator="beginsWith" text="Missing">
      <formula>LEFT(E47,LEN("Missing"))="Missing"</formula>
    </cfRule>
    <cfRule type="beginsWith" dxfId="493" priority="720" stopIfTrue="1" operator="beginsWith" text="Untested">
      <formula>LEFT(E47,LEN("Untested"))="Untested"</formula>
    </cfRule>
    <cfRule type="notContainsBlanks" dxfId="492" priority="728" stopIfTrue="1">
      <formula>LEN(TRIM(E47))&gt;0</formula>
    </cfRule>
  </conditionalFormatting>
  <conditionalFormatting sqref="A32">
    <cfRule type="beginsWith" dxfId="491" priority="587" stopIfTrue="1" operator="beginsWith" text="Exceptional">
      <formula>LEFT(A32,LEN("Exceptional"))="Exceptional"</formula>
    </cfRule>
    <cfRule type="beginsWith" dxfId="490" priority="588" stopIfTrue="1" operator="beginsWith" text="Professional">
      <formula>LEFT(A32,LEN("Professional"))="Professional"</formula>
    </cfRule>
    <cfRule type="beginsWith" dxfId="489" priority="589" stopIfTrue="1" operator="beginsWith" text="Advanced">
      <formula>LEFT(A32,LEN("Advanced"))="Advanced"</formula>
    </cfRule>
    <cfRule type="beginsWith" dxfId="488" priority="590" stopIfTrue="1" operator="beginsWith" text="Intermediate">
      <formula>LEFT(A32,LEN("Intermediate"))="Intermediate"</formula>
    </cfRule>
    <cfRule type="beginsWith" dxfId="487" priority="591" stopIfTrue="1" operator="beginsWith" text="Basic">
      <formula>LEFT(A32,LEN("Basic"))="Basic"</formula>
    </cfRule>
    <cfRule type="beginsWith" dxfId="486" priority="592" stopIfTrue="1" operator="beginsWith" text="Required">
      <formula>LEFT(A32,LEN("Required"))="Required"</formula>
    </cfRule>
    <cfRule type="notContainsBlanks" dxfId="485" priority="593" stopIfTrue="1">
      <formula>LEN(TRIM(A32))&gt;0</formula>
    </cfRule>
  </conditionalFormatting>
  <conditionalFormatting sqref="E44:F44">
    <cfRule type="beginsWith" dxfId="484" priority="684" stopIfTrue="1" operator="beginsWith" text="Not Applicable">
      <formula>LEFT(E44,LEN("Not Applicable"))="Not Applicable"</formula>
    </cfRule>
    <cfRule type="beginsWith" dxfId="483" priority="685" stopIfTrue="1" operator="beginsWith" text="Waived">
      <formula>LEFT(E44,LEN("Waived"))="Waived"</formula>
    </cfRule>
    <cfRule type="beginsWith" dxfId="482" priority="686" stopIfTrue="1" operator="beginsWith" text="Pre-Passed">
      <formula>LEFT(E44,LEN("Pre-Passed"))="Pre-Passed"</formula>
    </cfRule>
    <cfRule type="beginsWith" dxfId="481" priority="687" stopIfTrue="1" operator="beginsWith" text="Completed">
      <formula>LEFT(E44,LEN("Completed"))="Completed"</formula>
    </cfRule>
    <cfRule type="beginsWith" dxfId="480" priority="688" stopIfTrue="1" operator="beginsWith" text="Partial">
      <formula>LEFT(E44,LEN("Partial"))="Partial"</formula>
    </cfRule>
    <cfRule type="beginsWith" dxfId="479" priority="689" stopIfTrue="1" operator="beginsWith" text="Missing">
      <formula>LEFT(E44,LEN("Missing"))="Missing"</formula>
    </cfRule>
    <cfRule type="beginsWith" dxfId="478" priority="690" stopIfTrue="1" operator="beginsWith" text="Untested">
      <formula>LEFT(E44,LEN("Untested"))="Untested"</formula>
    </cfRule>
    <cfRule type="notContainsBlanks" dxfId="477" priority="691" stopIfTrue="1">
      <formula>LEN(TRIM(E44))&gt;0</formula>
    </cfRule>
  </conditionalFormatting>
  <conditionalFormatting sqref="F17">
    <cfRule type="beginsWith" dxfId="476" priority="647" stopIfTrue="1" operator="beginsWith" text="Not Applicable">
      <formula>LEFT(F17,LEN("Not Applicable"))="Not Applicable"</formula>
    </cfRule>
    <cfRule type="beginsWith" dxfId="475" priority="648" stopIfTrue="1" operator="beginsWith" text="Waived">
      <formula>LEFT(F17,LEN("Waived"))="Waived"</formula>
    </cfRule>
    <cfRule type="beginsWith" dxfId="474" priority="649" stopIfTrue="1" operator="beginsWith" text="Pre-Passed">
      <formula>LEFT(F17,LEN("Pre-Passed"))="Pre-Passed"</formula>
    </cfRule>
    <cfRule type="beginsWith" dxfId="473" priority="650" stopIfTrue="1" operator="beginsWith" text="Completed">
      <formula>LEFT(F17,LEN("Completed"))="Completed"</formula>
    </cfRule>
    <cfRule type="beginsWith" dxfId="472" priority="651" stopIfTrue="1" operator="beginsWith" text="Partial">
      <formula>LEFT(F17,LEN("Partial"))="Partial"</formula>
    </cfRule>
    <cfRule type="beginsWith" dxfId="471" priority="652" stopIfTrue="1" operator="beginsWith" text="Missing">
      <formula>LEFT(F17,LEN("Missing"))="Missing"</formula>
    </cfRule>
    <cfRule type="beginsWith" dxfId="470" priority="653" stopIfTrue="1" operator="beginsWith" text="Untested">
      <formula>LEFT(F17,LEN("Untested"))="Untested"</formula>
    </cfRule>
    <cfRule type="notContainsBlanks" dxfId="469" priority="654" stopIfTrue="1">
      <formula>LEN(TRIM(F17))&gt;0</formula>
    </cfRule>
  </conditionalFormatting>
  <conditionalFormatting sqref="A24">
    <cfRule type="beginsWith" dxfId="468" priority="640" stopIfTrue="1" operator="beginsWith" text="Exceptional">
      <formula>LEFT(A24,LEN("Exceptional"))="Exceptional"</formula>
    </cfRule>
    <cfRule type="beginsWith" dxfId="467" priority="641" stopIfTrue="1" operator="beginsWith" text="Professional">
      <formula>LEFT(A24,LEN("Professional"))="Professional"</formula>
    </cfRule>
    <cfRule type="beginsWith" dxfId="466" priority="642" stopIfTrue="1" operator="beginsWith" text="Advanced">
      <formula>LEFT(A24,LEN("Advanced"))="Advanced"</formula>
    </cfRule>
    <cfRule type="beginsWith" dxfId="465" priority="643" stopIfTrue="1" operator="beginsWith" text="Intermediate">
      <formula>LEFT(A24,LEN("Intermediate"))="Intermediate"</formula>
    </cfRule>
    <cfRule type="beginsWith" dxfId="464" priority="644" stopIfTrue="1" operator="beginsWith" text="Basic">
      <formula>LEFT(A24,LEN("Basic"))="Basic"</formula>
    </cfRule>
    <cfRule type="beginsWith" dxfId="463" priority="645" stopIfTrue="1" operator="beginsWith" text="Required">
      <formula>LEFT(A24,LEN("Required"))="Required"</formula>
    </cfRule>
    <cfRule type="notContainsBlanks" dxfId="462" priority="646" stopIfTrue="1">
      <formula>LEN(TRIM(A24))&gt;0</formula>
    </cfRule>
  </conditionalFormatting>
  <conditionalFormatting sqref="A29">
    <cfRule type="beginsWith" dxfId="461" priority="633" stopIfTrue="1" operator="beginsWith" text="Exceptional">
      <formula>LEFT(A29,LEN("Exceptional"))="Exceptional"</formula>
    </cfRule>
    <cfRule type="beginsWith" dxfId="460" priority="634" stopIfTrue="1" operator="beginsWith" text="Professional">
      <formula>LEFT(A29,LEN("Professional"))="Professional"</formula>
    </cfRule>
    <cfRule type="beginsWith" dxfId="459" priority="635" stopIfTrue="1" operator="beginsWith" text="Advanced">
      <formula>LEFT(A29,LEN("Advanced"))="Advanced"</formula>
    </cfRule>
    <cfRule type="beginsWith" dxfId="458" priority="636" stopIfTrue="1" operator="beginsWith" text="Intermediate">
      <formula>LEFT(A29,LEN("Intermediate"))="Intermediate"</formula>
    </cfRule>
    <cfRule type="beginsWith" dxfId="457" priority="637" stopIfTrue="1" operator="beginsWith" text="Basic">
      <formula>LEFT(A29,LEN("Basic"))="Basic"</formula>
    </cfRule>
    <cfRule type="beginsWith" dxfId="456" priority="638" stopIfTrue="1" operator="beginsWith" text="Required">
      <formula>LEFT(A29,LEN("Required"))="Required"</formula>
    </cfRule>
    <cfRule type="notContainsBlanks" dxfId="455" priority="639" stopIfTrue="1">
      <formula>LEN(TRIM(A29))&gt;0</formula>
    </cfRule>
  </conditionalFormatting>
  <conditionalFormatting sqref="F29">
    <cfRule type="beginsWith" dxfId="454" priority="625" stopIfTrue="1" operator="beginsWith" text="Not Applicable">
      <formula>LEFT(F29,LEN("Not Applicable"))="Not Applicable"</formula>
    </cfRule>
    <cfRule type="beginsWith" dxfId="453" priority="626" stopIfTrue="1" operator="beginsWith" text="Waived">
      <formula>LEFT(F29,LEN("Waived"))="Waived"</formula>
    </cfRule>
    <cfRule type="beginsWith" dxfId="452" priority="627" stopIfTrue="1" operator="beginsWith" text="Pre-Passed">
      <formula>LEFT(F29,LEN("Pre-Passed"))="Pre-Passed"</formula>
    </cfRule>
    <cfRule type="beginsWith" dxfId="451" priority="628" stopIfTrue="1" operator="beginsWith" text="Completed">
      <formula>LEFT(F29,LEN("Completed"))="Completed"</formula>
    </cfRule>
    <cfRule type="beginsWith" dxfId="450" priority="629" stopIfTrue="1" operator="beginsWith" text="Partial">
      <formula>LEFT(F29,LEN("Partial"))="Partial"</formula>
    </cfRule>
    <cfRule type="beginsWith" dxfId="449" priority="630" stopIfTrue="1" operator="beginsWith" text="Missing">
      <formula>LEFT(F29,LEN("Missing"))="Missing"</formula>
    </cfRule>
    <cfRule type="beginsWith" dxfId="448" priority="631" stopIfTrue="1" operator="beginsWith" text="Untested">
      <formula>LEFT(F29,LEN("Untested"))="Untested"</formula>
    </cfRule>
    <cfRule type="notContainsBlanks" dxfId="447" priority="632" stopIfTrue="1">
      <formula>LEN(TRIM(F29))&gt;0</formula>
    </cfRule>
  </conditionalFormatting>
  <conditionalFormatting sqref="E30:F31">
    <cfRule type="beginsWith" dxfId="446" priority="602" stopIfTrue="1" operator="beginsWith" text="Not Applicable">
      <formula>LEFT(E30,LEN("Not Applicable"))="Not Applicable"</formula>
    </cfRule>
    <cfRule type="beginsWith" dxfId="445" priority="603" stopIfTrue="1" operator="beginsWith" text="Waived">
      <formula>LEFT(E30,LEN("Waived"))="Waived"</formula>
    </cfRule>
    <cfRule type="beginsWith" dxfId="444" priority="604" stopIfTrue="1" operator="beginsWith" text="Pre-Passed">
      <formula>LEFT(E30,LEN("Pre-Passed"))="Pre-Passed"</formula>
    </cfRule>
    <cfRule type="beginsWith" dxfId="443" priority="605" stopIfTrue="1" operator="beginsWith" text="Completed">
      <formula>LEFT(E30,LEN("Completed"))="Completed"</formula>
    </cfRule>
    <cfRule type="beginsWith" dxfId="442" priority="606" stopIfTrue="1" operator="beginsWith" text="Partial">
      <formula>LEFT(E30,LEN("Partial"))="Partial"</formula>
    </cfRule>
    <cfRule type="beginsWith" dxfId="441" priority="607" stopIfTrue="1" operator="beginsWith" text="Missing">
      <formula>LEFT(E30,LEN("Missing"))="Missing"</formula>
    </cfRule>
    <cfRule type="beginsWith" dxfId="440" priority="608" stopIfTrue="1" operator="beginsWith" text="Untested">
      <formula>LEFT(E30,LEN("Untested"))="Untested"</formula>
    </cfRule>
    <cfRule type="notContainsBlanks" dxfId="439" priority="609" stopIfTrue="1">
      <formula>LEN(TRIM(E30))&gt;0</formula>
    </cfRule>
  </conditionalFormatting>
  <conditionalFormatting sqref="E34:F34">
    <cfRule type="beginsWith" dxfId="438" priority="594" stopIfTrue="1" operator="beginsWith" text="Not Applicable">
      <formula>LEFT(E34,LEN("Not Applicable"))="Not Applicable"</formula>
    </cfRule>
    <cfRule type="beginsWith" dxfId="437" priority="595" stopIfTrue="1" operator="beginsWith" text="Waived">
      <formula>LEFT(E34,LEN("Waived"))="Waived"</formula>
    </cfRule>
    <cfRule type="beginsWith" dxfId="436" priority="596" stopIfTrue="1" operator="beginsWith" text="Pre-Passed">
      <formula>LEFT(E34,LEN("Pre-Passed"))="Pre-Passed"</formula>
    </cfRule>
    <cfRule type="beginsWith" dxfId="435" priority="597" stopIfTrue="1" operator="beginsWith" text="Completed">
      <formula>LEFT(E34,LEN("Completed"))="Completed"</formula>
    </cfRule>
    <cfRule type="beginsWith" dxfId="434" priority="598" stopIfTrue="1" operator="beginsWith" text="Partial">
      <formula>LEFT(E34,LEN("Partial"))="Partial"</formula>
    </cfRule>
    <cfRule type="beginsWith" dxfId="433" priority="599" stopIfTrue="1" operator="beginsWith" text="Missing">
      <formula>LEFT(E34,LEN("Missing"))="Missing"</formula>
    </cfRule>
    <cfRule type="beginsWith" dxfId="432" priority="600" stopIfTrue="1" operator="beginsWith" text="Untested">
      <formula>LEFT(E34,LEN("Untested"))="Untested"</formula>
    </cfRule>
    <cfRule type="notContainsBlanks" dxfId="431" priority="601" stopIfTrue="1">
      <formula>LEN(TRIM(E34))&gt;0</formula>
    </cfRule>
  </conditionalFormatting>
  <conditionalFormatting sqref="E32:F32">
    <cfRule type="beginsWith" dxfId="430" priority="579" stopIfTrue="1" operator="beginsWith" text="Not Applicable">
      <formula>LEFT(E32,LEN("Not Applicable"))="Not Applicable"</formula>
    </cfRule>
    <cfRule type="beginsWith" dxfId="429" priority="580" stopIfTrue="1" operator="beginsWith" text="Waived">
      <formula>LEFT(E32,LEN("Waived"))="Waived"</formula>
    </cfRule>
    <cfRule type="beginsWith" dxfId="428" priority="581" stopIfTrue="1" operator="beginsWith" text="Pre-Passed">
      <formula>LEFT(E32,LEN("Pre-Passed"))="Pre-Passed"</formula>
    </cfRule>
    <cfRule type="beginsWith" dxfId="427" priority="582" stopIfTrue="1" operator="beginsWith" text="Completed">
      <formula>LEFT(E32,LEN("Completed"))="Completed"</formula>
    </cfRule>
    <cfRule type="beginsWith" dxfId="426" priority="583" stopIfTrue="1" operator="beginsWith" text="Partial">
      <formula>LEFT(E32,LEN("Partial"))="Partial"</formula>
    </cfRule>
    <cfRule type="beginsWith" dxfId="425" priority="584" stopIfTrue="1" operator="beginsWith" text="Missing">
      <formula>LEFT(E32,LEN("Missing"))="Missing"</formula>
    </cfRule>
    <cfRule type="beginsWith" dxfId="424" priority="585" stopIfTrue="1" operator="beginsWith" text="Untested">
      <formula>LEFT(E32,LEN("Untested"))="Untested"</formula>
    </cfRule>
    <cfRule type="notContainsBlanks" dxfId="423" priority="586" stopIfTrue="1">
      <formula>LEN(TRIM(E32))&gt;0</formula>
    </cfRule>
  </conditionalFormatting>
  <conditionalFormatting sqref="E35:F35">
    <cfRule type="beginsWith" dxfId="422" priority="549" stopIfTrue="1" operator="beginsWith" text="Not Applicable">
      <formula>LEFT(E35,LEN("Not Applicable"))="Not Applicable"</formula>
    </cfRule>
    <cfRule type="beginsWith" dxfId="421" priority="550" stopIfTrue="1" operator="beginsWith" text="Waived">
      <formula>LEFT(E35,LEN("Waived"))="Waived"</formula>
    </cfRule>
    <cfRule type="beginsWith" dxfId="420" priority="551" stopIfTrue="1" operator="beginsWith" text="Pre-Passed">
      <formula>LEFT(E35,LEN("Pre-Passed"))="Pre-Passed"</formula>
    </cfRule>
    <cfRule type="beginsWith" dxfId="419" priority="552" stopIfTrue="1" operator="beginsWith" text="Completed">
      <formula>LEFT(E35,LEN("Completed"))="Completed"</formula>
    </cfRule>
    <cfRule type="beginsWith" dxfId="418" priority="553" stopIfTrue="1" operator="beginsWith" text="Partial">
      <formula>LEFT(E35,LEN("Partial"))="Partial"</formula>
    </cfRule>
    <cfRule type="beginsWith" dxfId="417" priority="554" stopIfTrue="1" operator="beginsWith" text="Missing">
      <formula>LEFT(E35,LEN("Missing"))="Missing"</formula>
    </cfRule>
    <cfRule type="beginsWith" dxfId="416" priority="555" stopIfTrue="1" operator="beginsWith" text="Untested">
      <formula>LEFT(E35,LEN("Untested"))="Untested"</formula>
    </cfRule>
    <cfRule type="notContainsBlanks" dxfId="415" priority="563" stopIfTrue="1">
      <formula>LEN(TRIM(E35))&gt;0</formula>
    </cfRule>
  </conditionalFormatting>
  <conditionalFormatting sqref="A44">
    <cfRule type="beginsWith" dxfId="414" priority="412" stopIfTrue="1" operator="beginsWith" text="Exceptional">
      <formula>LEFT(A44,LEN("Exceptional"))="Exceptional"</formula>
    </cfRule>
    <cfRule type="beginsWith" dxfId="413" priority="413" stopIfTrue="1" operator="beginsWith" text="Professional">
      <formula>LEFT(A44,LEN("Professional"))="Professional"</formula>
    </cfRule>
    <cfRule type="beginsWith" dxfId="412" priority="414" stopIfTrue="1" operator="beginsWith" text="Advanced">
      <formula>LEFT(A44,LEN("Advanced"))="Advanced"</formula>
    </cfRule>
    <cfRule type="beginsWith" dxfId="411" priority="415" stopIfTrue="1" operator="beginsWith" text="Intermediate">
      <formula>LEFT(A44,LEN("Intermediate"))="Intermediate"</formula>
    </cfRule>
    <cfRule type="beginsWith" dxfId="410" priority="416" stopIfTrue="1" operator="beginsWith" text="Basic">
      <formula>LEFT(A44,LEN("Basic"))="Basic"</formula>
    </cfRule>
    <cfRule type="beginsWith" dxfId="409" priority="417" stopIfTrue="1" operator="beginsWith" text="Required">
      <formula>LEFT(A44,LEN("Required"))="Required"</formula>
    </cfRule>
    <cfRule type="notContainsBlanks" dxfId="408" priority="418" stopIfTrue="1">
      <formula>LEN(TRIM(A44))&gt;0</formula>
    </cfRule>
  </conditionalFormatting>
  <conditionalFormatting sqref="E36:F36">
    <cfRule type="beginsWith" dxfId="407" priority="519" stopIfTrue="1" operator="beginsWith" text="Not Applicable">
      <formula>LEFT(E36,LEN("Not Applicable"))="Not Applicable"</formula>
    </cfRule>
    <cfRule type="beginsWith" dxfId="406" priority="520" stopIfTrue="1" operator="beginsWith" text="Waived">
      <formula>LEFT(E36,LEN("Waived"))="Waived"</formula>
    </cfRule>
    <cfRule type="beginsWith" dxfId="405" priority="521" stopIfTrue="1" operator="beginsWith" text="Pre-Passed">
      <formula>LEFT(E36,LEN("Pre-Passed"))="Pre-Passed"</formula>
    </cfRule>
    <cfRule type="beginsWith" dxfId="404" priority="522" stopIfTrue="1" operator="beginsWith" text="Completed">
      <formula>LEFT(E36,LEN("Completed"))="Completed"</formula>
    </cfRule>
    <cfRule type="beginsWith" dxfId="403" priority="523" stopIfTrue="1" operator="beginsWith" text="Partial">
      <formula>LEFT(E36,LEN("Partial"))="Partial"</formula>
    </cfRule>
    <cfRule type="beginsWith" dxfId="402" priority="524" stopIfTrue="1" operator="beginsWith" text="Missing">
      <formula>LEFT(E36,LEN("Missing"))="Missing"</formula>
    </cfRule>
    <cfRule type="beginsWith" dxfId="401" priority="525" stopIfTrue="1" operator="beginsWith" text="Untested">
      <formula>LEFT(E36,LEN("Untested"))="Untested"</formula>
    </cfRule>
    <cfRule type="notContainsBlanks" dxfId="400" priority="533" stopIfTrue="1">
      <formula>LEN(TRIM(E36))&gt;0</formula>
    </cfRule>
  </conditionalFormatting>
  <conditionalFormatting sqref="A36">
    <cfRule type="beginsWith" dxfId="399" priority="526" stopIfTrue="1" operator="beginsWith" text="Exceptional">
      <formula>LEFT(A36,LEN("Exceptional"))="Exceptional"</formula>
    </cfRule>
    <cfRule type="beginsWith" dxfId="398" priority="527" stopIfTrue="1" operator="beginsWith" text="Professional">
      <formula>LEFT(A36,LEN("Professional"))="Professional"</formula>
    </cfRule>
    <cfRule type="beginsWith" dxfId="397" priority="528" stopIfTrue="1" operator="beginsWith" text="Advanced">
      <formula>LEFT(A36,LEN("Advanced"))="Advanced"</formula>
    </cfRule>
    <cfRule type="beginsWith" dxfId="396" priority="529" stopIfTrue="1" operator="beginsWith" text="Intermediate">
      <formula>LEFT(A36,LEN("Intermediate"))="Intermediate"</formula>
    </cfRule>
    <cfRule type="beginsWith" dxfId="395" priority="530" stopIfTrue="1" operator="beginsWith" text="Basic">
      <formula>LEFT(A36,LEN("Basic"))="Basic"</formula>
    </cfRule>
    <cfRule type="beginsWith" dxfId="394" priority="531" stopIfTrue="1" operator="beginsWith" text="Required">
      <formula>LEFT(A36,LEN("Required"))="Required"</formula>
    </cfRule>
    <cfRule type="notContainsBlanks" dxfId="393" priority="532" stopIfTrue="1">
      <formula>LEN(TRIM(A36))&gt;0</formula>
    </cfRule>
  </conditionalFormatting>
  <conditionalFormatting sqref="A33">
    <cfRule type="beginsWith" dxfId="392" priority="512" stopIfTrue="1" operator="beginsWith" text="Exceptional">
      <formula>LEFT(A33,LEN("Exceptional"))="Exceptional"</formula>
    </cfRule>
    <cfRule type="beginsWith" dxfId="391" priority="513" stopIfTrue="1" operator="beginsWith" text="Professional">
      <formula>LEFT(A33,LEN("Professional"))="Professional"</formula>
    </cfRule>
    <cfRule type="beginsWith" dxfId="390" priority="514" stopIfTrue="1" operator="beginsWith" text="Advanced">
      <formula>LEFT(A33,LEN("Advanced"))="Advanced"</formula>
    </cfRule>
    <cfRule type="beginsWith" dxfId="389" priority="515" stopIfTrue="1" operator="beginsWith" text="Intermediate">
      <formula>LEFT(A33,LEN("Intermediate"))="Intermediate"</formula>
    </cfRule>
    <cfRule type="beginsWith" dxfId="388" priority="516" stopIfTrue="1" operator="beginsWith" text="Basic">
      <formula>LEFT(A33,LEN("Basic"))="Basic"</formula>
    </cfRule>
    <cfRule type="beginsWith" dxfId="387" priority="517" stopIfTrue="1" operator="beginsWith" text="Required">
      <formula>LEFT(A33,LEN("Required"))="Required"</formula>
    </cfRule>
    <cfRule type="notContainsBlanks" dxfId="386" priority="518" stopIfTrue="1">
      <formula>LEN(TRIM(A33))&gt;0</formula>
    </cfRule>
  </conditionalFormatting>
  <conditionalFormatting sqref="E33:F33">
    <cfRule type="beginsWith" dxfId="385" priority="504" stopIfTrue="1" operator="beginsWith" text="Not Applicable">
      <formula>LEFT(E33,LEN("Not Applicable"))="Not Applicable"</formula>
    </cfRule>
    <cfRule type="beginsWith" dxfId="384" priority="505" stopIfTrue="1" operator="beginsWith" text="Waived">
      <formula>LEFT(E33,LEN("Waived"))="Waived"</formula>
    </cfRule>
    <cfRule type="beginsWith" dxfId="383" priority="506" stopIfTrue="1" operator="beginsWith" text="Pre-Passed">
      <formula>LEFT(E33,LEN("Pre-Passed"))="Pre-Passed"</formula>
    </cfRule>
    <cfRule type="beginsWith" dxfId="382" priority="507" stopIfTrue="1" operator="beginsWith" text="Completed">
      <formula>LEFT(E33,LEN("Completed"))="Completed"</formula>
    </cfRule>
    <cfRule type="beginsWith" dxfId="381" priority="508" stopIfTrue="1" operator="beginsWith" text="Partial">
      <formula>LEFT(E33,LEN("Partial"))="Partial"</formula>
    </cfRule>
    <cfRule type="beginsWith" dxfId="380" priority="509" stopIfTrue="1" operator="beginsWith" text="Missing">
      <formula>LEFT(E33,LEN("Missing"))="Missing"</formula>
    </cfRule>
    <cfRule type="beginsWith" dxfId="379" priority="510" stopIfTrue="1" operator="beginsWith" text="Untested">
      <formula>LEFT(E33,LEN("Untested"))="Untested"</formula>
    </cfRule>
    <cfRule type="notContainsBlanks" dxfId="378" priority="511" stopIfTrue="1">
      <formula>LEN(TRIM(E33))&gt;0</formula>
    </cfRule>
  </conditionalFormatting>
  <conditionalFormatting sqref="E38:F38">
    <cfRule type="beginsWith" dxfId="377" priority="489" stopIfTrue="1" operator="beginsWith" text="Not Applicable">
      <formula>LEFT(E38,LEN("Not Applicable"))="Not Applicable"</formula>
    </cfRule>
    <cfRule type="beginsWith" dxfId="376" priority="490" stopIfTrue="1" operator="beginsWith" text="Waived">
      <formula>LEFT(E38,LEN("Waived"))="Waived"</formula>
    </cfRule>
    <cfRule type="beginsWith" dxfId="375" priority="491" stopIfTrue="1" operator="beginsWith" text="Pre-Passed">
      <formula>LEFT(E38,LEN("Pre-Passed"))="Pre-Passed"</formula>
    </cfRule>
    <cfRule type="beginsWith" dxfId="374" priority="492" stopIfTrue="1" operator="beginsWith" text="Completed">
      <formula>LEFT(E38,LEN("Completed"))="Completed"</formula>
    </cfRule>
    <cfRule type="beginsWith" dxfId="373" priority="493" stopIfTrue="1" operator="beginsWith" text="Partial">
      <formula>LEFT(E38,LEN("Partial"))="Partial"</formula>
    </cfRule>
    <cfRule type="beginsWith" dxfId="372" priority="494" stopIfTrue="1" operator="beginsWith" text="Missing">
      <formula>LEFT(E38,LEN("Missing"))="Missing"</formula>
    </cfRule>
    <cfRule type="beginsWith" dxfId="371" priority="495" stopIfTrue="1" operator="beginsWith" text="Untested">
      <formula>LEFT(E38,LEN("Untested"))="Untested"</formula>
    </cfRule>
    <cfRule type="notContainsBlanks" dxfId="370" priority="503" stopIfTrue="1">
      <formula>LEN(TRIM(E38))&gt;0</formula>
    </cfRule>
  </conditionalFormatting>
  <conditionalFormatting sqref="A43">
    <cfRule type="beginsWith" dxfId="369" priority="419" stopIfTrue="1" operator="beginsWith" text="Exceptional">
      <formula>LEFT(A43,LEN("Exceptional"))="Exceptional"</formula>
    </cfRule>
    <cfRule type="beginsWith" dxfId="368" priority="420" stopIfTrue="1" operator="beginsWith" text="Professional">
      <formula>LEFT(A43,LEN("Professional"))="Professional"</formula>
    </cfRule>
    <cfRule type="beginsWith" dxfId="367" priority="421" stopIfTrue="1" operator="beginsWith" text="Advanced">
      <formula>LEFT(A43,LEN("Advanced"))="Advanced"</formula>
    </cfRule>
    <cfRule type="beginsWith" dxfId="366" priority="422" stopIfTrue="1" operator="beginsWith" text="Intermediate">
      <formula>LEFT(A43,LEN("Intermediate"))="Intermediate"</formula>
    </cfRule>
    <cfRule type="beginsWith" dxfId="365" priority="423" stopIfTrue="1" operator="beginsWith" text="Basic">
      <formula>LEFT(A43,LEN("Basic"))="Basic"</formula>
    </cfRule>
    <cfRule type="beginsWith" dxfId="364" priority="424" stopIfTrue="1" operator="beginsWith" text="Required">
      <formula>LEFT(A43,LEN("Required"))="Required"</formula>
    </cfRule>
    <cfRule type="notContainsBlanks" dxfId="363" priority="425" stopIfTrue="1">
      <formula>LEN(TRIM(A43))&gt;0</formula>
    </cfRule>
  </conditionalFormatting>
  <conditionalFormatting sqref="A33">
    <cfRule type="beginsWith" dxfId="362" priority="482" stopIfTrue="1" operator="beginsWith" text="Exceptional">
      <formula>LEFT(A33,LEN("Exceptional"))="Exceptional"</formula>
    </cfRule>
    <cfRule type="beginsWith" dxfId="361" priority="483" stopIfTrue="1" operator="beginsWith" text="Professional">
      <formula>LEFT(A33,LEN("Professional"))="Professional"</formula>
    </cfRule>
    <cfRule type="beginsWith" dxfId="360" priority="484" stopIfTrue="1" operator="beginsWith" text="Advanced">
      <formula>LEFT(A33,LEN("Advanced"))="Advanced"</formula>
    </cfRule>
    <cfRule type="beginsWith" dxfId="359" priority="485" stopIfTrue="1" operator="beginsWith" text="Intermediate">
      <formula>LEFT(A33,LEN("Intermediate"))="Intermediate"</formula>
    </cfRule>
    <cfRule type="beginsWith" dxfId="358" priority="486" stopIfTrue="1" operator="beginsWith" text="Basic">
      <formula>LEFT(A33,LEN("Basic"))="Basic"</formula>
    </cfRule>
    <cfRule type="beginsWith" dxfId="357" priority="487" stopIfTrue="1" operator="beginsWith" text="Required">
      <formula>LEFT(A33,LEN("Required"))="Required"</formula>
    </cfRule>
    <cfRule type="notContainsBlanks" dxfId="356" priority="488" stopIfTrue="1">
      <formula>LEN(TRIM(A33))&gt;0</formula>
    </cfRule>
  </conditionalFormatting>
  <conditionalFormatting sqref="A34">
    <cfRule type="beginsWith" dxfId="355" priority="475" stopIfTrue="1" operator="beginsWith" text="Exceptional">
      <formula>LEFT(A34,LEN("Exceptional"))="Exceptional"</formula>
    </cfRule>
    <cfRule type="beginsWith" dxfId="354" priority="476" stopIfTrue="1" operator="beginsWith" text="Professional">
      <formula>LEFT(A34,LEN("Professional"))="Professional"</formula>
    </cfRule>
    <cfRule type="beginsWith" dxfId="353" priority="477" stopIfTrue="1" operator="beginsWith" text="Advanced">
      <formula>LEFT(A34,LEN("Advanced"))="Advanced"</formula>
    </cfRule>
    <cfRule type="beginsWith" dxfId="352" priority="478" stopIfTrue="1" operator="beginsWith" text="Intermediate">
      <formula>LEFT(A34,LEN("Intermediate"))="Intermediate"</formula>
    </cfRule>
    <cfRule type="beginsWith" dxfId="351" priority="479" stopIfTrue="1" operator="beginsWith" text="Basic">
      <formula>LEFT(A34,LEN("Basic"))="Basic"</formula>
    </cfRule>
    <cfRule type="beginsWith" dxfId="350" priority="480" stopIfTrue="1" operator="beginsWith" text="Required">
      <formula>LEFT(A34,LEN("Required"))="Required"</formula>
    </cfRule>
    <cfRule type="notContainsBlanks" dxfId="349" priority="481" stopIfTrue="1">
      <formula>LEN(TRIM(A34))&gt;0</formula>
    </cfRule>
  </conditionalFormatting>
  <conditionalFormatting sqref="A32">
    <cfRule type="beginsWith" dxfId="348" priority="468" stopIfTrue="1" operator="beginsWith" text="Exceptional">
      <formula>LEFT(A32,LEN("Exceptional"))="Exceptional"</formula>
    </cfRule>
    <cfRule type="beginsWith" dxfId="347" priority="469" stopIfTrue="1" operator="beginsWith" text="Professional">
      <formula>LEFT(A32,LEN("Professional"))="Professional"</formula>
    </cfRule>
    <cfRule type="beginsWith" dxfId="346" priority="470" stopIfTrue="1" operator="beginsWith" text="Advanced">
      <formula>LEFT(A32,LEN("Advanced"))="Advanced"</formula>
    </cfRule>
    <cfRule type="beginsWith" dxfId="345" priority="471" stopIfTrue="1" operator="beginsWith" text="Intermediate">
      <formula>LEFT(A32,LEN("Intermediate"))="Intermediate"</formula>
    </cfRule>
    <cfRule type="beginsWith" dxfId="344" priority="472" stopIfTrue="1" operator="beginsWith" text="Basic">
      <formula>LEFT(A32,LEN("Basic"))="Basic"</formula>
    </cfRule>
    <cfRule type="beginsWith" dxfId="343" priority="473" stopIfTrue="1" operator="beginsWith" text="Required">
      <formula>LEFT(A32,LEN("Required"))="Required"</formula>
    </cfRule>
    <cfRule type="notContainsBlanks" dxfId="342" priority="474" stopIfTrue="1">
      <formula>LEN(TRIM(A32))&gt;0</formula>
    </cfRule>
  </conditionalFormatting>
  <conditionalFormatting sqref="A35">
    <cfRule type="beginsWith" dxfId="341" priority="461" stopIfTrue="1" operator="beginsWith" text="Exceptional">
      <formula>LEFT(A35,LEN("Exceptional"))="Exceptional"</formula>
    </cfRule>
    <cfRule type="beginsWith" dxfId="340" priority="462" stopIfTrue="1" operator="beginsWith" text="Professional">
      <formula>LEFT(A35,LEN("Professional"))="Professional"</formula>
    </cfRule>
    <cfRule type="beginsWith" dxfId="339" priority="463" stopIfTrue="1" operator="beginsWith" text="Advanced">
      <formula>LEFT(A35,LEN("Advanced"))="Advanced"</formula>
    </cfRule>
    <cfRule type="beginsWith" dxfId="338" priority="464" stopIfTrue="1" operator="beginsWith" text="Intermediate">
      <formula>LEFT(A35,LEN("Intermediate"))="Intermediate"</formula>
    </cfRule>
    <cfRule type="beginsWith" dxfId="337" priority="465" stopIfTrue="1" operator="beginsWith" text="Basic">
      <formula>LEFT(A35,LEN("Basic"))="Basic"</formula>
    </cfRule>
    <cfRule type="beginsWith" dxfId="336" priority="466" stopIfTrue="1" operator="beginsWith" text="Required">
      <formula>LEFT(A35,LEN("Required"))="Required"</formula>
    </cfRule>
    <cfRule type="notContainsBlanks" dxfId="335" priority="467" stopIfTrue="1">
      <formula>LEN(TRIM(A35))&gt;0</formula>
    </cfRule>
  </conditionalFormatting>
  <conditionalFormatting sqref="A41:A42">
    <cfRule type="beginsWith" dxfId="334" priority="454" stopIfTrue="1" operator="beginsWith" text="Exceptional">
      <formula>LEFT(A41,LEN("Exceptional"))="Exceptional"</formula>
    </cfRule>
    <cfRule type="beginsWith" dxfId="333" priority="455" stopIfTrue="1" operator="beginsWith" text="Professional">
      <formula>LEFT(A41,LEN("Professional"))="Professional"</formula>
    </cfRule>
    <cfRule type="beginsWith" dxfId="332" priority="456" stopIfTrue="1" operator="beginsWith" text="Advanced">
      <formula>LEFT(A41,LEN("Advanced"))="Advanced"</formula>
    </cfRule>
    <cfRule type="beginsWith" dxfId="331" priority="457" stopIfTrue="1" operator="beginsWith" text="Intermediate">
      <formula>LEFT(A41,LEN("Intermediate"))="Intermediate"</formula>
    </cfRule>
    <cfRule type="beginsWith" dxfId="330" priority="458" stopIfTrue="1" operator="beginsWith" text="Basic">
      <formula>LEFT(A41,LEN("Basic"))="Basic"</formula>
    </cfRule>
    <cfRule type="beginsWith" dxfId="329" priority="459" stopIfTrue="1" operator="beginsWith" text="Required">
      <formula>LEFT(A41,LEN("Required"))="Required"</formula>
    </cfRule>
    <cfRule type="notContainsBlanks" dxfId="328" priority="460" stopIfTrue="1">
      <formula>LEN(TRIM(A41))&gt;0</formula>
    </cfRule>
  </conditionalFormatting>
  <conditionalFormatting sqref="A40">
    <cfRule type="beginsWith" dxfId="327" priority="447" stopIfTrue="1" operator="beginsWith" text="Exceptional">
      <formula>LEFT(A40,LEN("Exceptional"))="Exceptional"</formula>
    </cfRule>
    <cfRule type="beginsWith" dxfId="326" priority="448" stopIfTrue="1" operator="beginsWith" text="Professional">
      <formula>LEFT(A40,LEN("Professional"))="Professional"</formula>
    </cfRule>
    <cfRule type="beginsWith" dxfId="325" priority="449" stopIfTrue="1" operator="beginsWith" text="Advanced">
      <formula>LEFT(A40,LEN("Advanced"))="Advanced"</formula>
    </cfRule>
    <cfRule type="beginsWith" dxfId="324" priority="450" stopIfTrue="1" operator="beginsWith" text="Intermediate">
      <formula>LEFT(A40,LEN("Intermediate"))="Intermediate"</formula>
    </cfRule>
    <cfRule type="beginsWith" dxfId="323" priority="451" stopIfTrue="1" operator="beginsWith" text="Basic">
      <formula>LEFT(A40,LEN("Basic"))="Basic"</formula>
    </cfRule>
    <cfRule type="beginsWith" dxfId="322" priority="452" stopIfTrue="1" operator="beginsWith" text="Required">
      <formula>LEFT(A40,LEN("Required"))="Required"</formula>
    </cfRule>
    <cfRule type="notContainsBlanks" dxfId="321" priority="453" stopIfTrue="1">
      <formula>LEN(TRIM(A40))&gt;0</formula>
    </cfRule>
  </conditionalFormatting>
  <conditionalFormatting sqref="A39">
    <cfRule type="beginsWith" dxfId="320" priority="440" stopIfTrue="1" operator="beginsWith" text="Exceptional">
      <formula>LEFT(A39,LEN("Exceptional"))="Exceptional"</formula>
    </cfRule>
    <cfRule type="beginsWith" dxfId="319" priority="441" stopIfTrue="1" operator="beginsWith" text="Professional">
      <formula>LEFT(A39,LEN("Professional"))="Professional"</formula>
    </cfRule>
    <cfRule type="beginsWith" dxfId="318" priority="442" stopIfTrue="1" operator="beginsWith" text="Advanced">
      <formula>LEFT(A39,LEN("Advanced"))="Advanced"</formula>
    </cfRule>
    <cfRule type="beginsWith" dxfId="317" priority="443" stopIfTrue="1" operator="beginsWith" text="Intermediate">
      <formula>LEFT(A39,LEN("Intermediate"))="Intermediate"</formula>
    </cfRule>
    <cfRule type="beginsWith" dxfId="316" priority="444" stopIfTrue="1" operator="beginsWith" text="Basic">
      <formula>LEFT(A39,LEN("Basic"))="Basic"</formula>
    </cfRule>
    <cfRule type="beginsWith" dxfId="315" priority="445" stopIfTrue="1" operator="beginsWith" text="Required">
      <formula>LEFT(A39,LEN("Required"))="Required"</formula>
    </cfRule>
    <cfRule type="notContainsBlanks" dxfId="314" priority="446" stopIfTrue="1">
      <formula>LEN(TRIM(A39))&gt;0</formula>
    </cfRule>
  </conditionalFormatting>
  <conditionalFormatting sqref="A38">
    <cfRule type="beginsWith" dxfId="313" priority="433" stopIfTrue="1" operator="beginsWith" text="Exceptional">
      <formula>LEFT(A38,LEN("Exceptional"))="Exceptional"</formula>
    </cfRule>
    <cfRule type="beginsWith" dxfId="312" priority="434" stopIfTrue="1" operator="beginsWith" text="Professional">
      <formula>LEFT(A38,LEN("Professional"))="Professional"</formula>
    </cfRule>
    <cfRule type="beginsWith" dxfId="311" priority="435" stopIfTrue="1" operator="beginsWith" text="Advanced">
      <formula>LEFT(A38,LEN("Advanced"))="Advanced"</formula>
    </cfRule>
    <cfRule type="beginsWith" dxfId="310" priority="436" stopIfTrue="1" operator="beginsWith" text="Intermediate">
      <formula>LEFT(A38,LEN("Intermediate"))="Intermediate"</formula>
    </cfRule>
    <cfRule type="beginsWith" dxfId="309" priority="437" stopIfTrue="1" operator="beginsWith" text="Basic">
      <formula>LEFT(A38,LEN("Basic"))="Basic"</formula>
    </cfRule>
    <cfRule type="beginsWith" dxfId="308" priority="438" stopIfTrue="1" operator="beginsWith" text="Required">
      <formula>LEFT(A38,LEN("Required"))="Required"</formula>
    </cfRule>
    <cfRule type="notContainsBlanks" dxfId="307" priority="439" stopIfTrue="1">
      <formula>LEN(TRIM(A38))&gt;0</formula>
    </cfRule>
  </conditionalFormatting>
  <conditionalFormatting sqref="A43">
    <cfRule type="beginsWith" dxfId="306" priority="426" stopIfTrue="1" operator="beginsWith" text="Exceptional">
      <formula>LEFT(A43,LEN("Exceptional"))="Exceptional"</formula>
    </cfRule>
    <cfRule type="beginsWith" dxfId="305" priority="427" stopIfTrue="1" operator="beginsWith" text="Professional">
      <formula>LEFT(A43,LEN("Professional"))="Professional"</formula>
    </cfRule>
    <cfRule type="beginsWith" dxfId="304" priority="428" stopIfTrue="1" operator="beginsWith" text="Advanced">
      <formula>LEFT(A43,LEN("Advanced"))="Advanced"</formula>
    </cfRule>
    <cfRule type="beginsWith" dxfId="303" priority="429" stopIfTrue="1" operator="beginsWith" text="Intermediate">
      <formula>LEFT(A43,LEN("Intermediate"))="Intermediate"</formula>
    </cfRule>
    <cfRule type="beginsWith" dxfId="302" priority="430" stopIfTrue="1" operator="beginsWith" text="Basic">
      <formula>LEFT(A43,LEN("Basic"))="Basic"</formula>
    </cfRule>
    <cfRule type="beginsWith" dxfId="301" priority="431" stopIfTrue="1" operator="beginsWith" text="Required">
      <formula>LEFT(A43,LEN("Required"))="Required"</formula>
    </cfRule>
    <cfRule type="notContainsBlanks" dxfId="300" priority="432" stopIfTrue="1">
      <formula>LEN(TRIM(A43))&gt;0</formula>
    </cfRule>
  </conditionalFormatting>
  <conditionalFormatting sqref="A44">
    <cfRule type="beginsWith" dxfId="299" priority="405" stopIfTrue="1" operator="beginsWith" text="Exceptional">
      <formula>LEFT(A44,LEN("Exceptional"))="Exceptional"</formula>
    </cfRule>
    <cfRule type="beginsWith" dxfId="298" priority="406" stopIfTrue="1" operator="beginsWith" text="Professional">
      <formula>LEFT(A44,LEN("Professional"))="Professional"</formula>
    </cfRule>
    <cfRule type="beginsWith" dxfId="297" priority="407" stopIfTrue="1" operator="beginsWith" text="Advanced">
      <formula>LEFT(A44,LEN("Advanced"))="Advanced"</formula>
    </cfRule>
    <cfRule type="beginsWith" dxfId="296" priority="408" stopIfTrue="1" operator="beginsWith" text="Intermediate">
      <formula>LEFT(A44,LEN("Intermediate"))="Intermediate"</formula>
    </cfRule>
    <cfRule type="beginsWith" dxfId="295" priority="409" stopIfTrue="1" operator="beginsWith" text="Basic">
      <formula>LEFT(A44,LEN("Basic"))="Basic"</formula>
    </cfRule>
    <cfRule type="beginsWith" dxfId="294" priority="410" stopIfTrue="1" operator="beginsWith" text="Required">
      <formula>LEFT(A44,LEN("Required"))="Required"</formula>
    </cfRule>
    <cfRule type="notContainsBlanks" dxfId="293" priority="411" stopIfTrue="1">
      <formula>LEN(TRIM(A44))&gt;0</formula>
    </cfRule>
  </conditionalFormatting>
  <conditionalFormatting sqref="A45">
    <cfRule type="beginsWith" dxfId="292" priority="398" stopIfTrue="1" operator="beginsWith" text="Exceptional">
      <formula>LEFT(A45,LEN("Exceptional"))="Exceptional"</formula>
    </cfRule>
    <cfRule type="beginsWith" dxfId="291" priority="399" stopIfTrue="1" operator="beginsWith" text="Professional">
      <formula>LEFT(A45,LEN("Professional"))="Professional"</formula>
    </cfRule>
    <cfRule type="beginsWith" dxfId="290" priority="400" stopIfTrue="1" operator="beginsWith" text="Advanced">
      <formula>LEFT(A45,LEN("Advanced"))="Advanced"</formula>
    </cfRule>
    <cfRule type="beginsWith" dxfId="289" priority="401" stopIfTrue="1" operator="beginsWith" text="Intermediate">
      <formula>LEFT(A45,LEN("Intermediate"))="Intermediate"</formula>
    </cfRule>
    <cfRule type="beginsWith" dxfId="288" priority="402" stopIfTrue="1" operator="beginsWith" text="Basic">
      <formula>LEFT(A45,LEN("Basic"))="Basic"</formula>
    </cfRule>
    <cfRule type="beginsWith" dxfId="287" priority="403" stopIfTrue="1" operator="beginsWith" text="Required">
      <formula>LEFT(A45,LEN("Required"))="Required"</formula>
    </cfRule>
    <cfRule type="notContainsBlanks" dxfId="286" priority="404" stopIfTrue="1">
      <formula>LEN(TRIM(A45))&gt;0</formula>
    </cfRule>
  </conditionalFormatting>
  <conditionalFormatting sqref="A46">
    <cfRule type="beginsWith" dxfId="285" priority="391" stopIfTrue="1" operator="beginsWith" text="Exceptional">
      <formula>LEFT(A46,LEN("Exceptional"))="Exceptional"</formula>
    </cfRule>
    <cfRule type="beginsWith" dxfId="284" priority="392" stopIfTrue="1" operator="beginsWith" text="Professional">
      <formula>LEFT(A46,LEN("Professional"))="Professional"</formula>
    </cfRule>
    <cfRule type="beginsWith" dxfId="283" priority="393" stopIfTrue="1" operator="beginsWith" text="Advanced">
      <formula>LEFT(A46,LEN("Advanced"))="Advanced"</formula>
    </cfRule>
    <cfRule type="beginsWith" dxfId="282" priority="394" stopIfTrue="1" operator="beginsWith" text="Intermediate">
      <formula>LEFT(A46,LEN("Intermediate"))="Intermediate"</formula>
    </cfRule>
    <cfRule type="beginsWith" dxfId="281" priority="395" stopIfTrue="1" operator="beginsWith" text="Basic">
      <formula>LEFT(A46,LEN("Basic"))="Basic"</formula>
    </cfRule>
    <cfRule type="beginsWith" dxfId="280" priority="396" stopIfTrue="1" operator="beginsWith" text="Required">
      <formula>LEFT(A46,LEN("Required"))="Required"</formula>
    </cfRule>
    <cfRule type="notContainsBlanks" dxfId="279" priority="397" stopIfTrue="1">
      <formula>LEN(TRIM(A46))&gt;0</formula>
    </cfRule>
  </conditionalFormatting>
  <conditionalFormatting sqref="A46">
    <cfRule type="beginsWith" dxfId="278" priority="384" stopIfTrue="1" operator="beginsWith" text="Exceptional">
      <formula>LEFT(A46,LEN("Exceptional"))="Exceptional"</formula>
    </cfRule>
    <cfRule type="beginsWith" dxfId="277" priority="385" stopIfTrue="1" operator="beginsWith" text="Professional">
      <formula>LEFT(A46,LEN("Professional"))="Professional"</formula>
    </cfRule>
    <cfRule type="beginsWith" dxfId="276" priority="386" stopIfTrue="1" operator="beginsWith" text="Advanced">
      <formula>LEFT(A46,LEN("Advanced"))="Advanced"</formula>
    </cfRule>
    <cfRule type="beginsWith" dxfId="275" priority="387" stopIfTrue="1" operator="beginsWith" text="Intermediate">
      <formula>LEFT(A46,LEN("Intermediate"))="Intermediate"</formula>
    </cfRule>
    <cfRule type="beginsWith" dxfId="274" priority="388" stopIfTrue="1" operator="beginsWith" text="Basic">
      <formula>LEFT(A46,LEN("Basic"))="Basic"</formula>
    </cfRule>
    <cfRule type="beginsWith" dxfId="273" priority="389" stopIfTrue="1" operator="beginsWith" text="Required">
      <formula>LEFT(A46,LEN("Required"))="Required"</formula>
    </cfRule>
    <cfRule type="notContainsBlanks" dxfId="272" priority="390" stopIfTrue="1">
      <formula>LEN(TRIM(A46))&gt;0</formula>
    </cfRule>
  </conditionalFormatting>
  <conditionalFormatting sqref="A47">
    <cfRule type="beginsWith" dxfId="271" priority="377" stopIfTrue="1" operator="beginsWith" text="Exceptional">
      <formula>LEFT(A47,LEN("Exceptional"))="Exceptional"</formula>
    </cfRule>
    <cfRule type="beginsWith" dxfId="270" priority="378" stopIfTrue="1" operator="beginsWith" text="Professional">
      <formula>LEFT(A47,LEN("Professional"))="Professional"</formula>
    </cfRule>
    <cfRule type="beginsWith" dxfId="269" priority="379" stopIfTrue="1" operator="beginsWith" text="Advanced">
      <formula>LEFT(A47,LEN("Advanced"))="Advanced"</formula>
    </cfRule>
    <cfRule type="beginsWith" dxfId="268" priority="380" stopIfTrue="1" operator="beginsWith" text="Intermediate">
      <formula>LEFT(A47,LEN("Intermediate"))="Intermediate"</formula>
    </cfRule>
    <cfRule type="beginsWith" dxfId="267" priority="381" stopIfTrue="1" operator="beginsWith" text="Basic">
      <formula>LEFT(A47,LEN("Basic"))="Basic"</formula>
    </cfRule>
    <cfRule type="beginsWith" dxfId="266" priority="382" stopIfTrue="1" operator="beginsWith" text="Required">
      <formula>LEFT(A47,LEN("Required"))="Required"</formula>
    </cfRule>
    <cfRule type="notContainsBlanks" dxfId="265" priority="383" stopIfTrue="1">
      <formula>LEN(TRIM(A47))&gt;0</formula>
    </cfRule>
  </conditionalFormatting>
  <conditionalFormatting sqref="A47">
    <cfRule type="beginsWith" dxfId="264" priority="370" stopIfTrue="1" operator="beginsWith" text="Exceptional">
      <formula>LEFT(A47,LEN("Exceptional"))="Exceptional"</formula>
    </cfRule>
    <cfRule type="beginsWith" dxfId="263" priority="371" stopIfTrue="1" operator="beginsWith" text="Professional">
      <formula>LEFT(A47,LEN("Professional"))="Professional"</formula>
    </cfRule>
    <cfRule type="beginsWith" dxfId="262" priority="372" stopIfTrue="1" operator="beginsWith" text="Advanced">
      <formula>LEFT(A47,LEN("Advanced"))="Advanced"</formula>
    </cfRule>
    <cfRule type="beginsWith" dxfId="261" priority="373" stopIfTrue="1" operator="beginsWith" text="Intermediate">
      <formula>LEFT(A47,LEN("Intermediate"))="Intermediate"</formula>
    </cfRule>
    <cfRule type="beginsWith" dxfId="260" priority="374" stopIfTrue="1" operator="beginsWith" text="Basic">
      <formula>LEFT(A47,LEN("Basic"))="Basic"</formula>
    </cfRule>
    <cfRule type="beginsWith" dxfId="259" priority="375" stopIfTrue="1" operator="beginsWith" text="Required">
      <formula>LEFT(A47,LEN("Required"))="Required"</formula>
    </cfRule>
    <cfRule type="notContainsBlanks" dxfId="258" priority="376" stopIfTrue="1">
      <formula>LEN(TRIM(A47))&gt;0</formula>
    </cfRule>
  </conditionalFormatting>
  <conditionalFormatting sqref="E54:F54">
    <cfRule type="beginsWith" dxfId="257" priority="362" stopIfTrue="1" operator="beginsWith" text="Not Applicable">
      <formula>LEFT(E54,LEN("Not Applicable"))="Not Applicable"</formula>
    </cfRule>
    <cfRule type="beginsWith" dxfId="256" priority="363" stopIfTrue="1" operator="beginsWith" text="Waived">
      <formula>LEFT(E54,LEN("Waived"))="Waived"</formula>
    </cfRule>
    <cfRule type="beginsWith" dxfId="255" priority="364" stopIfTrue="1" operator="beginsWith" text="Pre-Passed">
      <formula>LEFT(E54,LEN("Pre-Passed"))="Pre-Passed"</formula>
    </cfRule>
    <cfRule type="beginsWith" dxfId="254" priority="365" stopIfTrue="1" operator="beginsWith" text="Completed">
      <formula>LEFT(E54,LEN("Completed"))="Completed"</formula>
    </cfRule>
    <cfRule type="beginsWith" dxfId="253" priority="366" stopIfTrue="1" operator="beginsWith" text="Partial">
      <formula>LEFT(E54,LEN("Partial"))="Partial"</formula>
    </cfRule>
    <cfRule type="beginsWith" dxfId="252" priority="367" stopIfTrue="1" operator="beginsWith" text="Missing">
      <formula>LEFT(E54,LEN("Missing"))="Missing"</formula>
    </cfRule>
    <cfRule type="beginsWith" dxfId="251" priority="368" stopIfTrue="1" operator="beginsWith" text="Untested">
      <formula>LEFT(E54,LEN("Untested"))="Untested"</formula>
    </cfRule>
    <cfRule type="notContainsBlanks" dxfId="250" priority="369" stopIfTrue="1">
      <formula>LEN(TRIM(E54))&gt;0</formula>
    </cfRule>
  </conditionalFormatting>
  <conditionalFormatting sqref="E50:F53">
    <cfRule type="beginsWith" dxfId="249" priority="354" stopIfTrue="1" operator="beginsWith" text="Not Applicable">
      <formula>LEFT(E50,LEN("Not Applicable"))="Not Applicable"</formula>
    </cfRule>
    <cfRule type="beginsWith" dxfId="248" priority="355" stopIfTrue="1" operator="beginsWith" text="Waived">
      <formula>LEFT(E50,LEN("Waived"))="Waived"</formula>
    </cfRule>
    <cfRule type="beginsWith" dxfId="247" priority="356" stopIfTrue="1" operator="beginsWith" text="Pre-Passed">
      <formula>LEFT(E50,LEN("Pre-Passed"))="Pre-Passed"</formula>
    </cfRule>
    <cfRule type="beginsWith" dxfId="246" priority="357" stopIfTrue="1" operator="beginsWith" text="Completed">
      <formula>LEFT(E50,LEN("Completed"))="Completed"</formula>
    </cfRule>
    <cfRule type="beginsWith" dxfId="245" priority="358" stopIfTrue="1" operator="beginsWith" text="Partial">
      <formula>LEFT(E50,LEN("Partial"))="Partial"</formula>
    </cfRule>
    <cfRule type="beginsWith" dxfId="244" priority="359" stopIfTrue="1" operator="beginsWith" text="Missing">
      <formula>LEFT(E50,LEN("Missing"))="Missing"</formula>
    </cfRule>
    <cfRule type="beginsWith" dxfId="243" priority="360" stopIfTrue="1" operator="beginsWith" text="Untested">
      <formula>LEFT(E50,LEN("Untested"))="Untested"</formula>
    </cfRule>
    <cfRule type="notContainsBlanks" dxfId="242" priority="361" stopIfTrue="1">
      <formula>LEN(TRIM(E50))&gt;0</formula>
    </cfRule>
  </conditionalFormatting>
  <conditionalFormatting sqref="E49">
    <cfRule type="beginsWith" dxfId="241" priority="346" stopIfTrue="1" operator="beginsWith" text="Not Applicable">
      <formula>LEFT(E49,LEN("Not Applicable"))="Not Applicable"</formula>
    </cfRule>
    <cfRule type="beginsWith" dxfId="240" priority="347" stopIfTrue="1" operator="beginsWith" text="Waived">
      <formula>LEFT(E49,LEN("Waived"))="Waived"</formula>
    </cfRule>
    <cfRule type="beginsWith" dxfId="239" priority="348" stopIfTrue="1" operator="beginsWith" text="Pre-Passed">
      <formula>LEFT(E49,LEN("Pre-Passed"))="Pre-Passed"</formula>
    </cfRule>
    <cfRule type="beginsWith" dxfId="238" priority="349" stopIfTrue="1" operator="beginsWith" text="Completed">
      <formula>LEFT(E49,LEN("Completed"))="Completed"</formula>
    </cfRule>
    <cfRule type="beginsWith" dxfId="237" priority="350" stopIfTrue="1" operator="beginsWith" text="Partial">
      <formula>LEFT(E49,LEN("Partial"))="Partial"</formula>
    </cfRule>
    <cfRule type="beginsWith" dxfId="236" priority="351" stopIfTrue="1" operator="beginsWith" text="Missing">
      <formula>LEFT(E49,LEN("Missing"))="Missing"</formula>
    </cfRule>
    <cfRule type="beginsWith" dxfId="235" priority="352" stopIfTrue="1" operator="beginsWith" text="Untested">
      <formula>LEFT(E49,LEN("Untested"))="Untested"</formula>
    </cfRule>
    <cfRule type="notContainsBlanks" dxfId="234" priority="353" stopIfTrue="1">
      <formula>LEN(TRIM(E49))&gt;0</formula>
    </cfRule>
  </conditionalFormatting>
  <conditionalFormatting sqref="A50:A54">
    <cfRule type="beginsWith" dxfId="233" priority="331" stopIfTrue="1" operator="beginsWith" text="Exceptional">
      <formula>LEFT(A50,LEN("Exceptional"))="Exceptional"</formula>
    </cfRule>
    <cfRule type="beginsWith" dxfId="232" priority="332" stopIfTrue="1" operator="beginsWith" text="Professional">
      <formula>LEFT(A50,LEN("Professional"))="Professional"</formula>
    </cfRule>
    <cfRule type="beginsWith" dxfId="231" priority="333" stopIfTrue="1" operator="beginsWith" text="Advanced">
      <formula>LEFT(A50,LEN("Advanced"))="Advanced"</formula>
    </cfRule>
    <cfRule type="beginsWith" dxfId="230" priority="334" stopIfTrue="1" operator="beginsWith" text="Intermediate">
      <formula>LEFT(A50,LEN("Intermediate"))="Intermediate"</formula>
    </cfRule>
    <cfRule type="beginsWith" dxfId="229" priority="335" stopIfTrue="1" operator="beginsWith" text="Basic">
      <formula>LEFT(A50,LEN("Basic"))="Basic"</formula>
    </cfRule>
    <cfRule type="beginsWith" dxfId="228" priority="336" stopIfTrue="1" operator="beginsWith" text="Required">
      <formula>LEFT(A50,LEN("Required"))="Required"</formula>
    </cfRule>
    <cfRule type="notContainsBlanks" dxfId="227" priority="337" stopIfTrue="1">
      <formula>LEN(TRIM(A50))&gt;0</formula>
    </cfRule>
  </conditionalFormatting>
  <conditionalFormatting sqref="A49">
    <cfRule type="beginsWith" dxfId="226" priority="324" stopIfTrue="1" operator="beginsWith" text="Exceptional">
      <formula>LEFT(A49,LEN("Exceptional"))="Exceptional"</formula>
    </cfRule>
    <cfRule type="beginsWith" dxfId="225" priority="325" stopIfTrue="1" operator="beginsWith" text="Professional">
      <formula>LEFT(A49,LEN("Professional"))="Professional"</formula>
    </cfRule>
    <cfRule type="beginsWith" dxfId="224" priority="326" stopIfTrue="1" operator="beginsWith" text="Advanced">
      <formula>LEFT(A49,LEN("Advanced"))="Advanced"</formula>
    </cfRule>
    <cfRule type="beginsWith" dxfId="223" priority="327" stopIfTrue="1" operator="beginsWith" text="Intermediate">
      <formula>LEFT(A49,LEN("Intermediate"))="Intermediate"</formula>
    </cfRule>
    <cfRule type="beginsWith" dxfId="222" priority="328" stopIfTrue="1" operator="beginsWith" text="Basic">
      <formula>LEFT(A49,LEN("Basic"))="Basic"</formula>
    </cfRule>
    <cfRule type="beginsWith" dxfId="221" priority="329" stopIfTrue="1" operator="beginsWith" text="Required">
      <formula>LEFT(A49,LEN("Required"))="Required"</formula>
    </cfRule>
    <cfRule type="notContainsBlanks" dxfId="220" priority="330" stopIfTrue="1">
      <formula>LEN(TRIM(A49))&gt;0</formula>
    </cfRule>
  </conditionalFormatting>
  <conditionalFormatting sqref="A55">
    <cfRule type="beginsWith" dxfId="219" priority="317" stopIfTrue="1" operator="beginsWith" text="Exceptional">
      <formula>LEFT(A55,LEN("Exceptional"))="Exceptional"</formula>
    </cfRule>
    <cfRule type="beginsWith" dxfId="218" priority="318" stopIfTrue="1" operator="beginsWith" text="Professional">
      <formula>LEFT(A55,LEN("Professional"))="Professional"</formula>
    </cfRule>
    <cfRule type="beginsWith" dxfId="217" priority="319" stopIfTrue="1" operator="beginsWith" text="Advanced">
      <formula>LEFT(A55,LEN("Advanced"))="Advanced"</formula>
    </cfRule>
    <cfRule type="beginsWith" dxfId="216" priority="320" stopIfTrue="1" operator="beginsWith" text="Intermediate">
      <formula>LEFT(A55,LEN("Intermediate"))="Intermediate"</formula>
    </cfRule>
    <cfRule type="beginsWith" dxfId="215" priority="321" stopIfTrue="1" operator="beginsWith" text="Basic">
      <formula>LEFT(A55,LEN("Basic"))="Basic"</formula>
    </cfRule>
    <cfRule type="beginsWith" dxfId="214" priority="322" stopIfTrue="1" operator="beginsWith" text="Required">
      <formula>LEFT(A55,LEN("Required"))="Required"</formula>
    </cfRule>
    <cfRule type="notContainsBlanks" dxfId="213" priority="323" stopIfTrue="1">
      <formula>LEN(TRIM(A55))&gt;0</formula>
    </cfRule>
  </conditionalFormatting>
  <conditionalFormatting sqref="E69:F69">
    <cfRule type="beginsWith" dxfId="212" priority="309" stopIfTrue="1" operator="beginsWith" text="Not Applicable">
      <formula>LEFT(E69,LEN("Not Applicable"))="Not Applicable"</formula>
    </cfRule>
    <cfRule type="beginsWith" dxfId="211" priority="310" stopIfTrue="1" operator="beginsWith" text="Waived">
      <formula>LEFT(E69,LEN("Waived"))="Waived"</formula>
    </cfRule>
    <cfRule type="beginsWith" dxfId="210" priority="311" stopIfTrue="1" operator="beginsWith" text="Pre-Passed">
      <formula>LEFT(E69,LEN("Pre-Passed"))="Pre-Passed"</formula>
    </cfRule>
    <cfRule type="beginsWith" dxfId="209" priority="312" stopIfTrue="1" operator="beginsWith" text="Completed">
      <formula>LEFT(E69,LEN("Completed"))="Completed"</formula>
    </cfRule>
    <cfRule type="beginsWith" dxfId="208" priority="313" stopIfTrue="1" operator="beginsWith" text="Partial">
      <formula>LEFT(E69,LEN("Partial"))="Partial"</formula>
    </cfRule>
    <cfRule type="beginsWith" dxfId="207" priority="314" stopIfTrue="1" operator="beginsWith" text="Missing">
      <formula>LEFT(E69,LEN("Missing"))="Missing"</formula>
    </cfRule>
    <cfRule type="beginsWith" dxfId="206" priority="315" stopIfTrue="1" operator="beginsWith" text="Untested">
      <formula>LEFT(E69,LEN("Untested"))="Untested"</formula>
    </cfRule>
    <cfRule type="notContainsBlanks" dxfId="205" priority="316" stopIfTrue="1">
      <formula>LEN(TRIM(E69))&gt;0</formula>
    </cfRule>
  </conditionalFormatting>
  <conditionalFormatting sqref="E64:F64 E66:F68">
    <cfRule type="beginsWith" dxfId="204" priority="301" stopIfTrue="1" operator="beginsWith" text="Not Applicable">
      <formula>LEFT(E64,LEN("Not Applicable"))="Not Applicable"</formula>
    </cfRule>
    <cfRule type="beginsWith" dxfId="203" priority="302" stopIfTrue="1" operator="beginsWith" text="Waived">
      <formula>LEFT(E64,LEN("Waived"))="Waived"</formula>
    </cfRule>
    <cfRule type="beginsWith" dxfId="202" priority="303" stopIfTrue="1" operator="beginsWith" text="Pre-Passed">
      <formula>LEFT(E64,LEN("Pre-Passed"))="Pre-Passed"</formula>
    </cfRule>
    <cfRule type="beginsWith" dxfId="201" priority="304" stopIfTrue="1" operator="beginsWith" text="Completed">
      <formula>LEFT(E64,LEN("Completed"))="Completed"</formula>
    </cfRule>
    <cfRule type="beginsWith" dxfId="200" priority="305" stopIfTrue="1" operator="beginsWith" text="Partial">
      <formula>LEFT(E64,LEN("Partial"))="Partial"</formula>
    </cfRule>
    <cfRule type="beginsWith" dxfId="199" priority="306" stopIfTrue="1" operator="beginsWith" text="Missing">
      <formula>LEFT(E64,LEN("Missing"))="Missing"</formula>
    </cfRule>
    <cfRule type="beginsWith" dxfId="198" priority="307" stopIfTrue="1" operator="beginsWith" text="Untested">
      <formula>LEFT(E64,LEN("Untested"))="Untested"</formula>
    </cfRule>
    <cfRule type="notContainsBlanks" dxfId="197" priority="308" stopIfTrue="1">
      <formula>LEN(TRIM(E64))&gt;0</formula>
    </cfRule>
  </conditionalFormatting>
  <conditionalFormatting sqref="E63">
    <cfRule type="beginsWith" dxfId="196" priority="293" stopIfTrue="1" operator="beginsWith" text="Not Applicable">
      <formula>LEFT(E63,LEN("Not Applicable"))="Not Applicable"</formula>
    </cfRule>
    <cfRule type="beginsWith" dxfId="195" priority="294" stopIfTrue="1" operator="beginsWith" text="Waived">
      <formula>LEFT(E63,LEN("Waived"))="Waived"</formula>
    </cfRule>
    <cfRule type="beginsWith" dxfId="194" priority="295" stopIfTrue="1" operator="beginsWith" text="Pre-Passed">
      <formula>LEFT(E63,LEN("Pre-Passed"))="Pre-Passed"</formula>
    </cfRule>
    <cfRule type="beginsWith" dxfId="193" priority="296" stopIfTrue="1" operator="beginsWith" text="Completed">
      <formula>LEFT(E63,LEN("Completed"))="Completed"</formula>
    </cfRule>
    <cfRule type="beginsWith" dxfId="192" priority="297" stopIfTrue="1" operator="beginsWith" text="Partial">
      <formula>LEFT(E63,LEN("Partial"))="Partial"</formula>
    </cfRule>
    <cfRule type="beginsWith" dxfId="191" priority="298" stopIfTrue="1" operator="beginsWith" text="Missing">
      <formula>LEFT(E63,LEN("Missing"))="Missing"</formula>
    </cfRule>
    <cfRule type="beginsWith" dxfId="190" priority="299" stopIfTrue="1" operator="beginsWith" text="Untested">
      <formula>LEFT(E63,LEN("Untested"))="Untested"</formula>
    </cfRule>
    <cfRule type="notContainsBlanks" dxfId="189" priority="300" stopIfTrue="1">
      <formula>LEN(TRIM(E63))&gt;0</formula>
    </cfRule>
  </conditionalFormatting>
  <conditionalFormatting sqref="A64 A66:A69">
    <cfRule type="beginsWith" dxfId="188" priority="278" stopIfTrue="1" operator="beginsWith" text="Exceptional">
      <formula>LEFT(A64,LEN("Exceptional"))="Exceptional"</formula>
    </cfRule>
    <cfRule type="beginsWith" dxfId="187" priority="279" stopIfTrue="1" operator="beginsWith" text="Professional">
      <formula>LEFT(A64,LEN("Professional"))="Professional"</formula>
    </cfRule>
    <cfRule type="beginsWith" dxfId="186" priority="280" stopIfTrue="1" operator="beginsWith" text="Advanced">
      <formula>LEFT(A64,LEN("Advanced"))="Advanced"</formula>
    </cfRule>
    <cfRule type="beginsWith" dxfId="185" priority="281" stopIfTrue="1" operator="beginsWith" text="Intermediate">
      <formula>LEFT(A64,LEN("Intermediate"))="Intermediate"</formula>
    </cfRule>
    <cfRule type="beginsWith" dxfId="184" priority="282" stopIfTrue="1" operator="beginsWith" text="Basic">
      <formula>LEFT(A64,LEN("Basic"))="Basic"</formula>
    </cfRule>
    <cfRule type="beginsWith" dxfId="183" priority="283" stopIfTrue="1" operator="beginsWith" text="Required">
      <formula>LEFT(A64,LEN("Required"))="Required"</formula>
    </cfRule>
    <cfRule type="notContainsBlanks" dxfId="182" priority="284" stopIfTrue="1">
      <formula>LEN(TRIM(A64))&gt;0</formula>
    </cfRule>
  </conditionalFormatting>
  <conditionalFormatting sqref="A63">
    <cfRule type="beginsWith" dxfId="181" priority="264" stopIfTrue="1" operator="beginsWith" text="Exceptional">
      <formula>LEFT(A63,LEN("Exceptional"))="Exceptional"</formula>
    </cfRule>
    <cfRule type="beginsWith" dxfId="180" priority="265" stopIfTrue="1" operator="beginsWith" text="Professional">
      <formula>LEFT(A63,LEN("Professional"))="Professional"</formula>
    </cfRule>
    <cfRule type="beginsWith" dxfId="179" priority="266" stopIfTrue="1" operator="beginsWith" text="Advanced">
      <formula>LEFT(A63,LEN("Advanced"))="Advanced"</formula>
    </cfRule>
    <cfRule type="beginsWith" dxfId="178" priority="267" stopIfTrue="1" operator="beginsWith" text="Intermediate">
      <formula>LEFT(A63,LEN("Intermediate"))="Intermediate"</formula>
    </cfRule>
    <cfRule type="beginsWith" dxfId="177" priority="268" stopIfTrue="1" operator="beginsWith" text="Basic">
      <formula>LEFT(A63,LEN("Basic"))="Basic"</formula>
    </cfRule>
    <cfRule type="beginsWith" dxfId="176" priority="269" stopIfTrue="1" operator="beginsWith" text="Required">
      <formula>LEFT(A63,LEN("Required"))="Required"</formula>
    </cfRule>
    <cfRule type="notContainsBlanks" dxfId="175" priority="270" stopIfTrue="1">
      <formula>LEN(TRIM(A63))&gt;0</formula>
    </cfRule>
  </conditionalFormatting>
  <conditionalFormatting sqref="A12">
    <cfRule type="beginsWith" dxfId="174" priority="23" stopIfTrue="1" operator="beginsWith" text="Exceptional">
      <formula>LEFT(A12,LEN("Exceptional"))="Exceptional"</formula>
    </cfRule>
    <cfRule type="beginsWith" dxfId="173" priority="24" stopIfTrue="1" operator="beginsWith" text="Professional">
      <formula>LEFT(A12,LEN("Professional"))="Professional"</formula>
    </cfRule>
    <cfRule type="beginsWith" dxfId="172" priority="25" stopIfTrue="1" operator="beginsWith" text="Advanced">
      <formula>LEFT(A12,LEN("Advanced"))="Advanced"</formula>
    </cfRule>
    <cfRule type="beginsWith" dxfId="171" priority="26" stopIfTrue="1" operator="beginsWith" text="Intermediate">
      <formula>LEFT(A12,LEN("Intermediate"))="Intermediate"</formula>
    </cfRule>
    <cfRule type="beginsWith" dxfId="170" priority="27" stopIfTrue="1" operator="beginsWith" text="Basic">
      <formula>LEFT(A12,LEN("Basic"))="Basic"</formula>
    </cfRule>
    <cfRule type="beginsWith" dxfId="169" priority="28" stopIfTrue="1" operator="beginsWith" text="Required">
      <formula>LEFT(A12,LEN("Required"))="Required"</formula>
    </cfRule>
    <cfRule type="notContainsBlanks" dxfId="168" priority="29" stopIfTrue="1">
      <formula>LEN(TRIM(A12))&gt;0</formula>
    </cfRule>
  </conditionalFormatting>
  <conditionalFormatting sqref="E71:F73">
    <cfRule type="beginsWith" dxfId="167" priority="249" stopIfTrue="1" operator="beginsWith" text="Not Applicable">
      <formula>LEFT(E71,LEN("Not Applicable"))="Not Applicable"</formula>
    </cfRule>
    <cfRule type="beginsWith" dxfId="166" priority="250" stopIfTrue="1" operator="beginsWith" text="Waived">
      <formula>LEFT(E71,LEN("Waived"))="Waived"</formula>
    </cfRule>
    <cfRule type="beginsWith" dxfId="165" priority="251" stopIfTrue="1" operator="beginsWith" text="Pre-Passed">
      <formula>LEFT(E71,LEN("Pre-Passed"))="Pre-Passed"</formula>
    </cfRule>
    <cfRule type="beginsWith" dxfId="164" priority="252" stopIfTrue="1" operator="beginsWith" text="Completed">
      <formula>LEFT(E71,LEN("Completed"))="Completed"</formula>
    </cfRule>
    <cfRule type="beginsWith" dxfId="163" priority="253" stopIfTrue="1" operator="beginsWith" text="Partial">
      <formula>LEFT(E71,LEN("Partial"))="Partial"</formula>
    </cfRule>
    <cfRule type="beginsWith" dxfId="162" priority="254" stopIfTrue="1" operator="beginsWith" text="Missing">
      <formula>LEFT(E71,LEN("Missing"))="Missing"</formula>
    </cfRule>
    <cfRule type="beginsWith" dxfId="161" priority="255" stopIfTrue="1" operator="beginsWith" text="Untested">
      <formula>LEFT(E71,LEN("Untested"))="Untested"</formula>
    </cfRule>
    <cfRule type="notContainsBlanks" dxfId="160" priority="263" stopIfTrue="1">
      <formula>LEN(TRIM(E71))&gt;0</formula>
    </cfRule>
  </conditionalFormatting>
  <conditionalFormatting sqref="A71:A78">
    <cfRule type="beginsWith" dxfId="159" priority="256" stopIfTrue="1" operator="beginsWith" text="Exceptional">
      <formula>LEFT(A71,LEN("Exceptional"))="Exceptional"</formula>
    </cfRule>
    <cfRule type="beginsWith" dxfId="158" priority="257" stopIfTrue="1" operator="beginsWith" text="Professional">
      <formula>LEFT(A71,LEN("Professional"))="Professional"</formula>
    </cfRule>
    <cfRule type="beginsWith" dxfId="157" priority="258" stopIfTrue="1" operator="beginsWith" text="Advanced">
      <formula>LEFT(A71,LEN("Advanced"))="Advanced"</formula>
    </cfRule>
    <cfRule type="beginsWith" dxfId="156" priority="259" stopIfTrue="1" operator="beginsWith" text="Intermediate">
      <formula>LEFT(A71,LEN("Intermediate"))="Intermediate"</formula>
    </cfRule>
    <cfRule type="beginsWith" dxfId="155" priority="260" stopIfTrue="1" operator="beginsWith" text="Basic">
      <formula>LEFT(A71,LEN("Basic"))="Basic"</formula>
    </cfRule>
    <cfRule type="beginsWith" dxfId="154" priority="261" stopIfTrue="1" operator="beginsWith" text="Required">
      <formula>LEFT(A71,LEN("Required"))="Required"</formula>
    </cfRule>
    <cfRule type="notContainsBlanks" dxfId="153" priority="262" stopIfTrue="1">
      <formula>LEN(TRIM(A71))&gt;0</formula>
    </cfRule>
  </conditionalFormatting>
  <conditionalFormatting sqref="E74:F77">
    <cfRule type="beginsWith" dxfId="152" priority="241" stopIfTrue="1" operator="beginsWith" text="Not Applicable">
      <formula>LEFT(E74,LEN("Not Applicable"))="Not Applicable"</formula>
    </cfRule>
    <cfRule type="beginsWith" dxfId="151" priority="242" stopIfTrue="1" operator="beginsWith" text="Waived">
      <formula>LEFT(E74,LEN("Waived"))="Waived"</formula>
    </cfRule>
    <cfRule type="beginsWith" dxfId="150" priority="243" stopIfTrue="1" operator="beginsWith" text="Pre-Passed">
      <formula>LEFT(E74,LEN("Pre-Passed"))="Pre-Passed"</formula>
    </cfRule>
    <cfRule type="beginsWith" dxfId="149" priority="244" stopIfTrue="1" operator="beginsWith" text="Completed">
      <formula>LEFT(E74,LEN("Completed"))="Completed"</formula>
    </cfRule>
    <cfRule type="beginsWith" dxfId="148" priority="245" stopIfTrue="1" operator="beginsWith" text="Partial">
      <formula>LEFT(E74,LEN("Partial"))="Partial"</formula>
    </cfRule>
    <cfRule type="beginsWith" dxfId="147" priority="246" stopIfTrue="1" operator="beginsWith" text="Missing">
      <formula>LEFT(E74,LEN("Missing"))="Missing"</formula>
    </cfRule>
    <cfRule type="beginsWith" dxfId="146" priority="247" stopIfTrue="1" operator="beginsWith" text="Untested">
      <formula>LEFT(E74,LEN("Untested"))="Untested"</formula>
    </cfRule>
    <cfRule type="notContainsBlanks" dxfId="145" priority="248" stopIfTrue="1">
      <formula>LEN(TRIM(E74))&gt;0</formula>
    </cfRule>
  </conditionalFormatting>
  <conditionalFormatting sqref="E70">
    <cfRule type="beginsWith" dxfId="144" priority="233" stopIfTrue="1" operator="beginsWith" text="Not Applicable">
      <formula>LEFT(E70,LEN("Not Applicable"))="Not Applicable"</formula>
    </cfRule>
    <cfRule type="beginsWith" dxfId="143" priority="234" stopIfTrue="1" operator="beginsWith" text="Waived">
      <formula>LEFT(E70,LEN("Waived"))="Waived"</formula>
    </cfRule>
    <cfRule type="beginsWith" dxfId="142" priority="235" stopIfTrue="1" operator="beginsWith" text="Pre-Passed">
      <formula>LEFT(E70,LEN("Pre-Passed"))="Pre-Passed"</formula>
    </cfRule>
    <cfRule type="beginsWith" dxfId="141" priority="236" stopIfTrue="1" operator="beginsWith" text="Completed">
      <formula>LEFT(E70,LEN("Completed"))="Completed"</formula>
    </cfRule>
    <cfRule type="beginsWith" dxfId="140" priority="237" stopIfTrue="1" operator="beginsWith" text="Partial">
      <formula>LEFT(E70,LEN("Partial"))="Partial"</formula>
    </cfRule>
    <cfRule type="beginsWith" dxfId="139" priority="238" stopIfTrue="1" operator="beginsWith" text="Missing">
      <formula>LEFT(E70,LEN("Missing"))="Missing"</formula>
    </cfRule>
    <cfRule type="beginsWith" dxfId="138" priority="239" stopIfTrue="1" operator="beginsWith" text="Untested">
      <formula>LEFT(E70,LEN("Untested"))="Untested"</formula>
    </cfRule>
    <cfRule type="notContainsBlanks" dxfId="137" priority="240" stopIfTrue="1">
      <formula>LEN(TRIM(E70))&gt;0</formula>
    </cfRule>
  </conditionalFormatting>
  <conditionalFormatting sqref="E78:F78">
    <cfRule type="beginsWith" dxfId="136" priority="210" stopIfTrue="1" operator="beginsWith" text="Not Applicable">
      <formula>LEFT(E78,LEN("Not Applicable"))="Not Applicable"</formula>
    </cfRule>
    <cfRule type="beginsWith" dxfId="135" priority="211" stopIfTrue="1" operator="beginsWith" text="Waived">
      <formula>LEFT(E78,LEN("Waived"))="Waived"</formula>
    </cfRule>
    <cfRule type="beginsWith" dxfId="134" priority="212" stopIfTrue="1" operator="beginsWith" text="Pre-Passed">
      <formula>LEFT(E78,LEN("Pre-Passed"))="Pre-Passed"</formula>
    </cfRule>
    <cfRule type="beginsWith" dxfId="133" priority="213" stopIfTrue="1" operator="beginsWith" text="Completed">
      <formula>LEFT(E78,LEN("Completed"))="Completed"</formula>
    </cfRule>
    <cfRule type="beginsWith" dxfId="132" priority="214" stopIfTrue="1" operator="beginsWith" text="Partial">
      <formula>LEFT(E78,LEN("Partial"))="Partial"</formula>
    </cfRule>
    <cfRule type="beginsWith" dxfId="131" priority="215" stopIfTrue="1" operator="beginsWith" text="Missing">
      <formula>LEFT(E78,LEN("Missing"))="Missing"</formula>
    </cfRule>
    <cfRule type="beginsWith" dxfId="130" priority="216" stopIfTrue="1" operator="beginsWith" text="Untested">
      <formula>LEFT(E78,LEN("Untested"))="Untested"</formula>
    </cfRule>
    <cfRule type="notContainsBlanks" dxfId="129" priority="217" stopIfTrue="1">
      <formula>LEN(TRIM(E78))&gt;0</formula>
    </cfRule>
  </conditionalFormatting>
  <conditionalFormatting sqref="E48:F48">
    <cfRule type="beginsWith" dxfId="128" priority="202" stopIfTrue="1" operator="beginsWith" text="Not Applicable">
      <formula>LEFT(E48,LEN("Not Applicable"))="Not Applicable"</formula>
    </cfRule>
    <cfRule type="beginsWith" dxfId="127" priority="203" stopIfTrue="1" operator="beginsWith" text="Waived">
      <formula>LEFT(E48,LEN("Waived"))="Waived"</formula>
    </cfRule>
    <cfRule type="beginsWith" dxfId="126" priority="204" stopIfTrue="1" operator="beginsWith" text="Pre-Passed">
      <formula>LEFT(E48,LEN("Pre-Passed"))="Pre-Passed"</formula>
    </cfRule>
    <cfRule type="beginsWith" dxfId="125" priority="205" stopIfTrue="1" operator="beginsWith" text="Completed">
      <formula>LEFT(E48,LEN("Completed"))="Completed"</formula>
    </cfRule>
    <cfRule type="beginsWith" dxfId="124" priority="206" stopIfTrue="1" operator="beginsWith" text="Partial">
      <formula>LEFT(E48,LEN("Partial"))="Partial"</formula>
    </cfRule>
    <cfRule type="beginsWith" dxfId="123" priority="207" stopIfTrue="1" operator="beginsWith" text="Missing">
      <formula>LEFT(E48,LEN("Missing"))="Missing"</formula>
    </cfRule>
    <cfRule type="beginsWith" dxfId="122" priority="208" stopIfTrue="1" operator="beginsWith" text="Untested">
      <formula>LEFT(E48,LEN("Untested"))="Untested"</formula>
    </cfRule>
    <cfRule type="notContainsBlanks" dxfId="121" priority="209" stopIfTrue="1">
      <formula>LEN(TRIM(E48))&gt;0</formula>
    </cfRule>
  </conditionalFormatting>
  <conditionalFormatting sqref="A13 A16">
    <cfRule type="beginsWith" dxfId="120" priority="44" stopIfTrue="1" operator="beginsWith" text="Exceptional">
      <formula>LEFT(A13,LEN("Exceptional"))="Exceptional"</formula>
    </cfRule>
    <cfRule type="beginsWith" dxfId="119" priority="45" stopIfTrue="1" operator="beginsWith" text="Professional">
      <formula>LEFT(A13,LEN("Professional"))="Professional"</formula>
    </cfRule>
    <cfRule type="beginsWith" dxfId="118" priority="46" stopIfTrue="1" operator="beginsWith" text="Advanced">
      <formula>LEFT(A13,LEN("Advanced"))="Advanced"</formula>
    </cfRule>
    <cfRule type="beginsWith" dxfId="117" priority="47" stopIfTrue="1" operator="beginsWith" text="Intermediate">
      <formula>LEFT(A13,LEN("Intermediate"))="Intermediate"</formula>
    </cfRule>
    <cfRule type="beginsWith" dxfId="116" priority="48" stopIfTrue="1" operator="beginsWith" text="Basic">
      <formula>LEFT(A13,LEN("Basic"))="Basic"</formula>
    </cfRule>
    <cfRule type="beginsWith" dxfId="115" priority="49" stopIfTrue="1" operator="beginsWith" text="Required">
      <formula>LEFT(A13,LEN("Required"))="Required"</formula>
    </cfRule>
    <cfRule type="notContainsBlanks" dxfId="114" priority="50" stopIfTrue="1">
      <formula>LEN(TRIM(A13))&gt;0</formula>
    </cfRule>
  </conditionalFormatting>
  <conditionalFormatting sqref="A70">
    <cfRule type="beginsWith" dxfId="113" priority="16" stopIfTrue="1" operator="beginsWith" text="Exceptional">
      <formula>LEFT(A70,LEN("Exceptional"))="Exceptional"</formula>
    </cfRule>
    <cfRule type="beginsWith" dxfId="112" priority="17" stopIfTrue="1" operator="beginsWith" text="Professional">
      <formula>LEFT(A70,LEN("Professional"))="Professional"</formula>
    </cfRule>
    <cfRule type="beginsWith" dxfId="111" priority="18" stopIfTrue="1" operator="beginsWith" text="Advanced">
      <formula>LEFT(A70,LEN("Advanced"))="Advanced"</formula>
    </cfRule>
    <cfRule type="beginsWith" dxfId="110" priority="19" stopIfTrue="1" operator="beginsWith" text="Intermediate">
      <formula>LEFT(A70,LEN("Intermediate"))="Intermediate"</formula>
    </cfRule>
    <cfRule type="beginsWith" dxfId="109" priority="20" stopIfTrue="1" operator="beginsWith" text="Basic">
      <formula>LEFT(A70,LEN("Basic"))="Basic"</formula>
    </cfRule>
    <cfRule type="beginsWith" dxfId="108" priority="21" stopIfTrue="1" operator="beginsWith" text="Required">
      <formula>LEFT(A70,LEN("Required"))="Required"</formula>
    </cfRule>
    <cfRule type="notContainsBlanks" dxfId="107" priority="22" stopIfTrue="1">
      <formula>LEN(TRIM(A70))&gt;0</formula>
    </cfRule>
  </conditionalFormatting>
  <conditionalFormatting sqref="A48">
    <cfRule type="beginsWith" dxfId="106" priority="158" stopIfTrue="1" operator="beginsWith" text="Exceptional">
      <formula>LEFT(A48,LEN("Exceptional"))="Exceptional"</formula>
    </cfRule>
    <cfRule type="beginsWith" dxfId="105" priority="159" stopIfTrue="1" operator="beginsWith" text="Professional">
      <formula>LEFT(A48,LEN("Professional"))="Professional"</formula>
    </cfRule>
    <cfRule type="beginsWith" dxfId="104" priority="160" stopIfTrue="1" operator="beginsWith" text="Advanced">
      <formula>LEFT(A48,LEN("Advanced"))="Advanced"</formula>
    </cfRule>
    <cfRule type="beginsWith" dxfId="103" priority="161" stopIfTrue="1" operator="beginsWith" text="Intermediate">
      <formula>LEFT(A48,LEN("Intermediate"))="Intermediate"</formula>
    </cfRule>
    <cfRule type="beginsWith" dxfId="102" priority="162" stopIfTrue="1" operator="beginsWith" text="Basic">
      <formula>LEFT(A48,LEN("Basic"))="Basic"</formula>
    </cfRule>
    <cfRule type="beginsWith" dxfId="101" priority="163" stopIfTrue="1" operator="beginsWith" text="Required">
      <formula>LEFT(A48,LEN("Required"))="Required"</formula>
    </cfRule>
    <cfRule type="notContainsBlanks" dxfId="100" priority="164" stopIfTrue="1">
      <formula>LEN(TRIM(A48))&gt;0</formula>
    </cfRule>
  </conditionalFormatting>
  <conditionalFormatting sqref="A48">
    <cfRule type="beginsWith" dxfId="99" priority="151" stopIfTrue="1" operator="beginsWith" text="Exceptional">
      <formula>LEFT(A48,LEN("Exceptional"))="Exceptional"</formula>
    </cfRule>
    <cfRule type="beginsWith" dxfId="98" priority="152" stopIfTrue="1" operator="beginsWith" text="Professional">
      <formula>LEFT(A48,LEN("Professional"))="Professional"</formula>
    </cfRule>
    <cfRule type="beginsWith" dxfId="97" priority="153" stopIfTrue="1" operator="beginsWith" text="Advanced">
      <formula>LEFT(A48,LEN("Advanced"))="Advanced"</formula>
    </cfRule>
    <cfRule type="beginsWith" dxfId="96" priority="154" stopIfTrue="1" operator="beginsWith" text="Intermediate">
      <formula>LEFT(A48,LEN("Intermediate"))="Intermediate"</formula>
    </cfRule>
    <cfRule type="beginsWith" dxfId="95" priority="155" stopIfTrue="1" operator="beginsWith" text="Basic">
      <formula>LEFT(A48,LEN("Basic"))="Basic"</formula>
    </cfRule>
    <cfRule type="beginsWith" dxfId="94" priority="156" stopIfTrue="1" operator="beginsWith" text="Required">
      <formula>LEFT(A48,LEN("Required"))="Required"</formula>
    </cfRule>
    <cfRule type="notContainsBlanks" dxfId="93" priority="157" stopIfTrue="1">
      <formula>LEN(TRIM(A48))&gt;0</formula>
    </cfRule>
  </conditionalFormatting>
  <conditionalFormatting sqref="F49">
    <cfRule type="beginsWith" dxfId="92" priority="129" stopIfTrue="1" operator="beginsWith" text="Not Applicable">
      <formula>LEFT(F49,LEN("Not Applicable"))="Not Applicable"</formula>
    </cfRule>
    <cfRule type="beginsWith" dxfId="91" priority="130" stopIfTrue="1" operator="beginsWith" text="Waived">
      <formula>LEFT(F49,LEN("Waived"))="Waived"</formula>
    </cfRule>
    <cfRule type="beginsWith" dxfId="90" priority="131" stopIfTrue="1" operator="beginsWith" text="Pre-Passed">
      <formula>LEFT(F49,LEN("Pre-Passed"))="Pre-Passed"</formula>
    </cfRule>
    <cfRule type="beginsWith" dxfId="89" priority="132" stopIfTrue="1" operator="beginsWith" text="Completed">
      <formula>LEFT(F49,LEN("Completed"))="Completed"</formula>
    </cfRule>
    <cfRule type="beginsWith" dxfId="88" priority="133" stopIfTrue="1" operator="beginsWith" text="Partial">
      <formula>LEFT(F49,LEN("Partial"))="Partial"</formula>
    </cfRule>
    <cfRule type="beginsWith" dxfId="87" priority="134" stopIfTrue="1" operator="beginsWith" text="Missing">
      <formula>LEFT(F49,LEN("Missing"))="Missing"</formula>
    </cfRule>
    <cfRule type="beginsWith" dxfId="86" priority="135" stopIfTrue="1" operator="beginsWith" text="Untested">
      <formula>LEFT(F49,LEN("Untested"))="Untested"</formula>
    </cfRule>
    <cfRule type="notContainsBlanks" dxfId="85" priority="136" stopIfTrue="1">
      <formula>LEN(TRIM(F49))&gt;0</formula>
    </cfRule>
  </conditionalFormatting>
  <conditionalFormatting sqref="F55">
    <cfRule type="beginsWith" dxfId="84" priority="121" stopIfTrue="1" operator="beginsWith" text="Not Applicable">
      <formula>LEFT(F55,LEN("Not Applicable"))="Not Applicable"</formula>
    </cfRule>
    <cfRule type="beginsWith" dxfId="83" priority="122" stopIfTrue="1" operator="beginsWith" text="Waived">
      <formula>LEFT(F55,LEN("Waived"))="Waived"</formula>
    </cfRule>
    <cfRule type="beginsWith" dxfId="82" priority="123" stopIfTrue="1" operator="beginsWith" text="Pre-Passed">
      <formula>LEFT(F55,LEN("Pre-Passed"))="Pre-Passed"</formula>
    </cfRule>
    <cfRule type="beginsWith" dxfId="81" priority="124" stopIfTrue="1" operator="beginsWith" text="Completed">
      <formula>LEFT(F55,LEN("Completed"))="Completed"</formula>
    </cfRule>
    <cfRule type="beginsWith" dxfId="80" priority="125" stopIfTrue="1" operator="beginsWith" text="Partial">
      <formula>LEFT(F55,LEN("Partial"))="Partial"</formula>
    </cfRule>
    <cfRule type="beginsWith" dxfId="79" priority="126" stopIfTrue="1" operator="beginsWith" text="Missing">
      <formula>LEFT(F55,LEN("Missing"))="Missing"</formula>
    </cfRule>
    <cfRule type="beginsWith" dxfId="78" priority="127" stopIfTrue="1" operator="beginsWith" text="Untested">
      <formula>LEFT(F55,LEN("Untested"))="Untested"</formula>
    </cfRule>
    <cfRule type="notContainsBlanks" dxfId="77" priority="128" stopIfTrue="1">
      <formula>LEN(TRIM(F55))&gt;0</formula>
    </cfRule>
  </conditionalFormatting>
  <conditionalFormatting sqref="F70">
    <cfRule type="beginsWith" dxfId="76" priority="113" stopIfTrue="1" operator="beginsWith" text="Not Applicable">
      <formula>LEFT(F70,LEN("Not Applicable"))="Not Applicable"</formula>
    </cfRule>
    <cfRule type="beginsWith" dxfId="75" priority="114" stopIfTrue="1" operator="beginsWith" text="Waived">
      <formula>LEFT(F70,LEN("Waived"))="Waived"</formula>
    </cfRule>
    <cfRule type="beginsWith" dxfId="74" priority="115" stopIfTrue="1" operator="beginsWith" text="Pre-Passed">
      <formula>LEFT(F70,LEN("Pre-Passed"))="Pre-Passed"</formula>
    </cfRule>
    <cfRule type="beginsWith" dxfId="73" priority="116" stopIfTrue="1" operator="beginsWith" text="Completed">
      <formula>LEFT(F70,LEN("Completed"))="Completed"</formula>
    </cfRule>
    <cfRule type="beginsWith" dxfId="72" priority="117" stopIfTrue="1" operator="beginsWith" text="Partial">
      <formula>LEFT(F70,LEN("Partial"))="Partial"</formula>
    </cfRule>
    <cfRule type="beginsWith" dxfId="71" priority="118" stopIfTrue="1" operator="beginsWith" text="Missing">
      <formula>LEFT(F70,LEN("Missing"))="Missing"</formula>
    </cfRule>
    <cfRule type="beginsWith" dxfId="70" priority="119" stopIfTrue="1" operator="beginsWith" text="Untested">
      <formula>LEFT(F70,LEN("Untested"))="Untested"</formula>
    </cfRule>
    <cfRule type="notContainsBlanks" dxfId="69" priority="120" stopIfTrue="1">
      <formula>LEN(TRIM(F70))&gt;0</formula>
    </cfRule>
  </conditionalFormatting>
  <conditionalFormatting sqref="F63">
    <cfRule type="beginsWith" dxfId="68" priority="105" stopIfTrue="1" operator="beginsWith" text="Not Applicable">
      <formula>LEFT(F63,LEN("Not Applicable"))="Not Applicable"</formula>
    </cfRule>
    <cfRule type="beginsWith" dxfId="67" priority="106" stopIfTrue="1" operator="beginsWith" text="Waived">
      <formula>LEFT(F63,LEN("Waived"))="Waived"</formula>
    </cfRule>
    <cfRule type="beginsWith" dxfId="66" priority="107" stopIfTrue="1" operator="beginsWith" text="Pre-Passed">
      <formula>LEFT(F63,LEN("Pre-Passed"))="Pre-Passed"</formula>
    </cfRule>
    <cfRule type="beginsWith" dxfId="65" priority="108" stopIfTrue="1" operator="beginsWith" text="Completed">
      <formula>LEFT(F63,LEN("Completed"))="Completed"</formula>
    </cfRule>
    <cfRule type="beginsWith" dxfId="64" priority="109" stopIfTrue="1" operator="beginsWith" text="Partial">
      <formula>LEFT(F63,LEN("Partial"))="Partial"</formula>
    </cfRule>
    <cfRule type="beginsWith" dxfId="63" priority="110" stopIfTrue="1" operator="beginsWith" text="Missing">
      <formula>LEFT(F63,LEN("Missing"))="Missing"</formula>
    </cfRule>
    <cfRule type="beginsWith" dxfId="62" priority="111" stopIfTrue="1" operator="beginsWith" text="Untested">
      <formula>LEFT(F63,LEN("Untested"))="Untested"</formula>
    </cfRule>
    <cfRule type="notContainsBlanks" dxfId="61" priority="112" stopIfTrue="1">
      <formula>LEN(TRIM(F63))&gt;0</formula>
    </cfRule>
  </conditionalFormatting>
  <conditionalFormatting sqref="E13:F14 E16:F16">
    <cfRule type="beginsWith" dxfId="60" priority="82" stopIfTrue="1" operator="beginsWith" text="Not Applicable">
      <formula>LEFT(E13,LEN("Not Applicable"))="Not Applicable"</formula>
    </cfRule>
    <cfRule type="beginsWith" dxfId="59" priority="83" stopIfTrue="1" operator="beginsWith" text="Waived">
      <formula>LEFT(E13,LEN("Waived"))="Waived"</formula>
    </cfRule>
    <cfRule type="beginsWith" dxfId="58" priority="84" stopIfTrue="1" operator="beginsWith" text="Pre-Passed">
      <formula>LEFT(E13,LEN("Pre-Passed"))="Pre-Passed"</formula>
    </cfRule>
    <cfRule type="beginsWith" dxfId="57" priority="85" stopIfTrue="1" operator="beginsWith" text="Completed">
      <formula>LEFT(E13,LEN("Completed"))="Completed"</formula>
    </cfRule>
    <cfRule type="beginsWith" dxfId="56" priority="86" stopIfTrue="1" operator="beginsWith" text="Partial">
      <formula>LEFT(E13,LEN("Partial"))="Partial"</formula>
    </cfRule>
    <cfRule type="beginsWith" dxfId="55" priority="87" stopIfTrue="1" operator="beginsWith" text="Missing">
      <formula>LEFT(E13,LEN("Missing"))="Missing"</formula>
    </cfRule>
    <cfRule type="beginsWith" dxfId="54" priority="88" stopIfTrue="1" operator="beginsWith" text="Untested">
      <formula>LEFT(E13,LEN("Untested"))="Untested"</formula>
    </cfRule>
    <cfRule type="notContainsBlanks" dxfId="53" priority="89" stopIfTrue="1">
      <formula>LEN(TRIM(E13))&gt;0</formula>
    </cfRule>
  </conditionalFormatting>
  <conditionalFormatting sqref="E12">
    <cfRule type="beginsWith" dxfId="52" priority="74" stopIfTrue="1" operator="beginsWith" text="Not Applicable">
      <formula>LEFT(E12,LEN("Not Applicable"))="Not Applicable"</formula>
    </cfRule>
    <cfRule type="beginsWith" dxfId="51" priority="75" stopIfTrue="1" operator="beginsWith" text="Waived">
      <formula>LEFT(E12,LEN("Waived"))="Waived"</formula>
    </cfRule>
    <cfRule type="beginsWith" dxfId="50" priority="76" stopIfTrue="1" operator="beginsWith" text="Pre-Passed">
      <formula>LEFT(E12,LEN("Pre-Passed"))="Pre-Passed"</formula>
    </cfRule>
    <cfRule type="beginsWith" dxfId="49" priority="77" stopIfTrue="1" operator="beginsWith" text="Completed">
      <formula>LEFT(E12,LEN("Completed"))="Completed"</formula>
    </cfRule>
    <cfRule type="beginsWith" dxfId="48" priority="78" stopIfTrue="1" operator="beginsWith" text="Partial">
      <formula>LEFT(E12,LEN("Partial"))="Partial"</formula>
    </cfRule>
    <cfRule type="beginsWith" dxfId="47" priority="79" stopIfTrue="1" operator="beginsWith" text="Missing">
      <formula>LEFT(E12,LEN("Missing"))="Missing"</formula>
    </cfRule>
    <cfRule type="beginsWith" dxfId="46" priority="80" stopIfTrue="1" operator="beginsWith" text="Untested">
      <formula>LEFT(E12,LEN("Untested"))="Untested"</formula>
    </cfRule>
    <cfRule type="notContainsBlanks" dxfId="45" priority="81" stopIfTrue="1">
      <formula>LEN(TRIM(E12))&gt;0</formula>
    </cfRule>
  </conditionalFormatting>
  <conditionalFormatting sqref="E15:F15">
    <cfRule type="beginsWith" dxfId="44" priority="59" stopIfTrue="1" operator="beginsWith" text="Not Applicable">
      <formula>LEFT(E15,LEN("Not Applicable"))="Not Applicable"</formula>
    </cfRule>
    <cfRule type="beginsWith" dxfId="43" priority="60" stopIfTrue="1" operator="beginsWith" text="Waived">
      <formula>LEFT(E15,LEN("Waived"))="Waived"</formula>
    </cfRule>
    <cfRule type="beginsWith" dxfId="42" priority="61" stopIfTrue="1" operator="beginsWith" text="Pre-Passed">
      <formula>LEFT(E15,LEN("Pre-Passed"))="Pre-Passed"</formula>
    </cfRule>
    <cfRule type="beginsWith" dxfId="41" priority="62" stopIfTrue="1" operator="beginsWith" text="Completed">
      <formula>LEFT(E15,LEN("Completed"))="Completed"</formula>
    </cfRule>
    <cfRule type="beginsWith" dxfId="40" priority="63" stopIfTrue="1" operator="beginsWith" text="Partial">
      <formula>LEFT(E15,LEN("Partial"))="Partial"</formula>
    </cfRule>
    <cfRule type="beginsWith" dxfId="39" priority="64" stopIfTrue="1" operator="beginsWith" text="Missing">
      <formula>LEFT(E15,LEN("Missing"))="Missing"</formula>
    </cfRule>
    <cfRule type="beginsWith" dxfId="38" priority="65" stopIfTrue="1" operator="beginsWith" text="Untested">
      <formula>LEFT(E15,LEN("Untested"))="Untested"</formula>
    </cfRule>
    <cfRule type="notContainsBlanks" dxfId="37" priority="66" stopIfTrue="1">
      <formula>LEN(TRIM(E15))&gt;0</formula>
    </cfRule>
  </conditionalFormatting>
  <conditionalFormatting sqref="F12">
    <cfRule type="beginsWith" dxfId="36" priority="51" stopIfTrue="1" operator="beginsWith" text="Not Applicable">
      <formula>LEFT(F12,LEN("Not Applicable"))="Not Applicable"</formula>
    </cfRule>
    <cfRule type="beginsWith" dxfId="35" priority="52" stopIfTrue="1" operator="beginsWith" text="Waived">
      <formula>LEFT(F12,LEN("Waived"))="Waived"</formula>
    </cfRule>
    <cfRule type="beginsWith" dxfId="34" priority="53" stopIfTrue="1" operator="beginsWith" text="Pre-Passed">
      <formula>LEFT(F12,LEN("Pre-Passed"))="Pre-Passed"</formula>
    </cfRule>
    <cfRule type="beginsWith" dxfId="33" priority="54" stopIfTrue="1" operator="beginsWith" text="Completed">
      <formula>LEFT(F12,LEN("Completed"))="Completed"</formula>
    </cfRule>
    <cfRule type="beginsWith" dxfId="32" priority="55" stopIfTrue="1" operator="beginsWith" text="Partial">
      <formula>LEFT(F12,LEN("Partial"))="Partial"</formula>
    </cfRule>
    <cfRule type="beginsWith" dxfId="31" priority="56" stopIfTrue="1" operator="beginsWith" text="Missing">
      <formula>LEFT(F12,LEN("Missing"))="Missing"</formula>
    </cfRule>
    <cfRule type="beginsWith" dxfId="30" priority="57" stopIfTrue="1" operator="beginsWith" text="Untested">
      <formula>LEFT(F12,LEN("Untested"))="Untested"</formula>
    </cfRule>
    <cfRule type="notContainsBlanks" dxfId="29" priority="58" stopIfTrue="1">
      <formula>LEN(TRIM(F12))&gt;0</formula>
    </cfRule>
  </conditionalFormatting>
  <conditionalFormatting sqref="A15">
    <cfRule type="beginsWith" dxfId="28" priority="30" stopIfTrue="1" operator="beginsWith" text="Exceptional">
      <formula>LEFT(A15,LEN("Exceptional"))="Exceptional"</formula>
    </cfRule>
    <cfRule type="beginsWith" dxfId="27" priority="31" stopIfTrue="1" operator="beginsWith" text="Professional">
      <formula>LEFT(A15,LEN("Professional"))="Professional"</formula>
    </cfRule>
    <cfRule type="beginsWith" dxfId="26" priority="32" stopIfTrue="1" operator="beginsWith" text="Advanced">
      <formula>LEFT(A15,LEN("Advanced"))="Advanced"</formula>
    </cfRule>
    <cfRule type="beginsWith" dxfId="25" priority="33" stopIfTrue="1" operator="beginsWith" text="Intermediate">
      <formula>LEFT(A15,LEN("Intermediate"))="Intermediate"</formula>
    </cfRule>
    <cfRule type="beginsWith" dxfId="24" priority="34" stopIfTrue="1" operator="beginsWith" text="Basic">
      <formula>LEFT(A15,LEN("Basic"))="Basic"</formula>
    </cfRule>
    <cfRule type="beginsWith" dxfId="23" priority="35" stopIfTrue="1" operator="beginsWith" text="Required">
      <formula>LEFT(A15,LEN("Required"))="Required"</formula>
    </cfRule>
    <cfRule type="notContainsBlanks" dxfId="22" priority="36" stopIfTrue="1">
      <formula>LEN(TRIM(A15))&gt;0</formula>
    </cfRule>
  </conditionalFormatting>
  <conditionalFormatting sqref="A14">
    <cfRule type="beginsWith" dxfId="21" priority="37" stopIfTrue="1" operator="beginsWith" text="Exceptional">
      <formula>LEFT(A14,LEN("Exceptional"))="Exceptional"</formula>
    </cfRule>
    <cfRule type="beginsWith" dxfId="20" priority="38" stopIfTrue="1" operator="beginsWith" text="Professional">
      <formula>LEFT(A14,LEN("Professional"))="Professional"</formula>
    </cfRule>
    <cfRule type="beginsWith" dxfId="19" priority="39" stopIfTrue="1" operator="beginsWith" text="Advanced">
      <formula>LEFT(A14,LEN("Advanced"))="Advanced"</formula>
    </cfRule>
    <cfRule type="beginsWith" dxfId="18" priority="40" stopIfTrue="1" operator="beginsWith" text="Intermediate">
      <formula>LEFT(A14,LEN("Intermediate"))="Intermediate"</formula>
    </cfRule>
    <cfRule type="beginsWith" dxfId="17" priority="41" stopIfTrue="1" operator="beginsWith" text="Basic">
      <formula>LEFT(A14,LEN("Basic"))="Basic"</formula>
    </cfRule>
    <cfRule type="beginsWith" dxfId="16" priority="42" stopIfTrue="1" operator="beginsWith" text="Required">
      <formula>LEFT(A14,LEN("Required"))="Required"</formula>
    </cfRule>
    <cfRule type="notContainsBlanks" dxfId="15" priority="43" stopIfTrue="1">
      <formula>LEN(TRIM(A14))&gt;0</formula>
    </cfRule>
  </conditionalFormatting>
  <conditionalFormatting sqref="E65:F65">
    <cfRule type="beginsWith" dxfId="14" priority="8" stopIfTrue="1" operator="beginsWith" text="Not Applicable">
      <formula>LEFT(E65,LEN("Not Applicable"))="Not Applicable"</formula>
    </cfRule>
    <cfRule type="beginsWith" dxfId="13" priority="9" stopIfTrue="1" operator="beginsWith" text="Waived">
      <formula>LEFT(E65,LEN("Waived"))="Waived"</formula>
    </cfRule>
    <cfRule type="beginsWith" dxfId="12" priority="10" stopIfTrue="1" operator="beginsWith" text="Pre-Passed">
      <formula>LEFT(E65,LEN("Pre-Passed"))="Pre-Passed"</formula>
    </cfRule>
    <cfRule type="beginsWith" dxfId="11" priority="11" stopIfTrue="1" operator="beginsWith" text="Completed">
      <formula>LEFT(E65,LEN("Completed"))="Completed"</formula>
    </cfRule>
    <cfRule type="beginsWith" dxfId="10" priority="12" stopIfTrue="1" operator="beginsWith" text="Partial">
      <formula>LEFT(E65,LEN("Partial"))="Partial"</formula>
    </cfRule>
    <cfRule type="beginsWith" dxfId="9" priority="13" stopIfTrue="1" operator="beginsWith" text="Missing">
      <formula>LEFT(E65,LEN("Missing"))="Missing"</formula>
    </cfRule>
    <cfRule type="beginsWith" dxfId="8" priority="14" stopIfTrue="1" operator="beginsWith" text="Untested">
      <formula>LEFT(E65,LEN("Untested"))="Untested"</formula>
    </cfRule>
    <cfRule type="notContainsBlanks" dxfId="7" priority="15" stopIfTrue="1">
      <formula>LEN(TRIM(E65))&gt;0</formula>
    </cfRule>
  </conditionalFormatting>
  <conditionalFormatting sqref="A65">
    <cfRule type="beginsWith" dxfId="6" priority="1" stopIfTrue="1" operator="beginsWith" text="Exceptional">
      <formula>LEFT(A65,LEN("Exceptional"))="Exceptional"</formula>
    </cfRule>
    <cfRule type="beginsWith" dxfId="5" priority="2" stopIfTrue="1" operator="beginsWith" text="Professional">
      <formula>LEFT(A65,LEN("Professional"))="Professional"</formula>
    </cfRule>
    <cfRule type="beginsWith" dxfId="4" priority="3" stopIfTrue="1" operator="beginsWith" text="Advanced">
      <formula>LEFT(A65,LEN("Advanced"))="Advanced"</formula>
    </cfRule>
    <cfRule type="beginsWith" dxfId="3" priority="4" stopIfTrue="1" operator="beginsWith" text="Intermediate">
      <formula>LEFT(A65,LEN("Intermediate"))="Intermediate"</formula>
    </cfRule>
    <cfRule type="beginsWith" dxfId="2" priority="5" stopIfTrue="1" operator="beginsWith" text="Basic">
      <formula>LEFT(A65,LEN("Basic"))="Basic"</formula>
    </cfRule>
    <cfRule type="beginsWith" dxfId="1" priority="6" stopIfTrue="1" operator="beginsWith" text="Required">
      <formula>LEFT(A65,LEN("Required"))="Required"</formula>
    </cfRule>
    <cfRule type="notContainsBlanks" dxfId="0" priority="7" stopIfTrue="1">
      <formula>LEN(TRIM(A65))&gt;0</formula>
    </cfRule>
  </conditionalFormatting>
  <dataValidations count="1">
    <dataValidation type="list" showInputMessage="1" showErrorMessage="1" sqref="E132:F134 E141:F148 E136:F139 E110:F130 E96:F108 E87:F94 E18:F28 E50:F54 E56:F62 E71:F85 E13:F16 E30:F48 E64:F69">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47"/>
  <sheetViews>
    <sheetView tabSelected="1" topLeftCell="A37" zoomScaleNormal="100" zoomScalePageLayoutView="120" workbookViewId="0">
      <selection activeCell="B41" sqref="B41:G41"/>
    </sheetView>
  </sheetViews>
  <sheetFormatPr defaultColWidth="10.875" defaultRowHeight="14.1" customHeight="1"/>
  <cols>
    <col min="1" max="1" width="22" style="52" customWidth="1"/>
    <col min="2" max="2" width="9.625" style="52" customWidth="1"/>
    <col min="3" max="3" width="4.125" style="52" customWidth="1"/>
    <col min="4" max="4" width="6.125" style="52" customWidth="1"/>
    <col min="5" max="5" width="5.625" style="52" customWidth="1"/>
    <col min="6" max="6" width="41" style="52" customWidth="1"/>
    <col min="7" max="7" width="87.875" style="52" customWidth="1"/>
    <col min="8" max="16384" width="10.875" style="52"/>
  </cols>
  <sheetData>
    <row r="1" spans="1:7" ht="14.1" customHeight="1" thickBot="1">
      <c r="A1" s="262" t="s">
        <v>19</v>
      </c>
      <c r="B1" s="287"/>
      <c r="C1" s="287"/>
      <c r="D1" s="287"/>
      <c r="E1" s="287"/>
      <c r="F1" s="287"/>
      <c r="G1" s="263"/>
    </row>
    <row r="2" spans="1:7" ht="32.1" customHeight="1" thickBot="1">
      <c r="A2" s="272" t="s">
        <v>23</v>
      </c>
      <c r="B2" s="273"/>
      <c r="C2" s="273"/>
      <c r="D2" s="273"/>
      <c r="E2" s="273"/>
      <c r="F2" s="273"/>
      <c r="G2" s="274"/>
    </row>
    <row r="3" spans="1:7" ht="32.1" customHeight="1" thickBot="1">
      <c r="A3" s="264" t="s">
        <v>416</v>
      </c>
      <c r="B3" s="278"/>
      <c r="C3" s="278"/>
      <c r="D3" s="278"/>
      <c r="E3" s="278"/>
      <c r="F3" s="278"/>
      <c r="G3" s="265"/>
    </row>
    <row r="4" spans="1:7" ht="16.5" thickBot="1">
      <c r="A4" s="288" t="s">
        <v>298</v>
      </c>
      <c r="B4" s="289"/>
      <c r="C4" s="289"/>
      <c r="D4" s="289"/>
      <c r="E4" s="289"/>
      <c r="F4" s="289"/>
      <c r="G4" s="290"/>
    </row>
    <row r="5" spans="1:7" ht="14.1" customHeight="1" thickBot="1">
      <c r="A5" s="2"/>
      <c r="B5" s="2"/>
      <c r="C5" s="2"/>
      <c r="D5" s="2"/>
      <c r="E5" s="2"/>
      <c r="F5" s="2"/>
      <c r="G5" s="2"/>
    </row>
    <row r="6" spans="1:7" ht="14.1" customHeight="1" thickBot="1">
      <c r="A6" s="4" t="s">
        <v>21</v>
      </c>
      <c r="B6" s="262" t="s">
        <v>22</v>
      </c>
      <c r="C6" s="287"/>
      <c r="D6" s="287"/>
      <c r="E6" s="287"/>
      <c r="F6" s="287"/>
      <c r="G6" s="263"/>
    </row>
    <row r="7" spans="1:7" ht="45" customHeight="1" thickBot="1">
      <c r="A7" s="10" t="s">
        <v>300</v>
      </c>
      <c r="B7" s="272" t="s">
        <v>417</v>
      </c>
      <c r="C7" s="273"/>
      <c r="D7" s="273"/>
      <c r="E7" s="273"/>
      <c r="F7" s="273"/>
      <c r="G7" s="274"/>
    </row>
    <row r="8" spans="1:7" ht="16.5" thickBot="1">
      <c r="A8" s="10" t="s">
        <v>25</v>
      </c>
      <c r="B8" s="272" t="s">
        <v>541</v>
      </c>
      <c r="C8" s="273"/>
      <c r="D8" s="273"/>
      <c r="E8" s="273"/>
      <c r="F8" s="273"/>
      <c r="G8" s="274"/>
    </row>
    <row r="9" spans="1:7" ht="59.1" customHeight="1" thickBot="1">
      <c r="A9" s="10" t="s">
        <v>24</v>
      </c>
      <c r="B9" s="272" t="s">
        <v>542</v>
      </c>
      <c r="C9" s="273"/>
      <c r="D9" s="273"/>
      <c r="E9" s="273"/>
      <c r="F9" s="273"/>
      <c r="G9" s="274"/>
    </row>
    <row r="10" spans="1:7" ht="32.1" customHeight="1">
      <c r="A10" s="65" t="s">
        <v>386</v>
      </c>
      <c r="B10" s="264" t="s">
        <v>403</v>
      </c>
      <c r="C10" s="278"/>
      <c r="D10" s="278"/>
      <c r="E10" s="278"/>
      <c r="F10" s="278"/>
      <c r="G10" s="265"/>
    </row>
    <row r="11" spans="1:7" ht="15.75">
      <c r="A11" s="66"/>
      <c r="B11" s="291" t="s">
        <v>387</v>
      </c>
      <c r="C11" s="292"/>
      <c r="D11" s="294" t="s">
        <v>388</v>
      </c>
      <c r="E11" s="294"/>
      <c r="F11" s="294"/>
      <c r="G11" s="295"/>
    </row>
    <row r="12" spans="1:7" ht="15.75">
      <c r="A12" s="66"/>
      <c r="B12" s="291" t="s">
        <v>389</v>
      </c>
      <c r="C12" s="292"/>
      <c r="D12" s="294" t="s">
        <v>390</v>
      </c>
      <c r="E12" s="294"/>
      <c r="F12" s="294"/>
      <c r="G12" s="295"/>
    </row>
    <row r="13" spans="1:7" ht="15.75">
      <c r="A13" s="66"/>
      <c r="B13" s="291" t="s">
        <v>391</v>
      </c>
      <c r="C13" s="292"/>
      <c r="D13" s="294" t="s">
        <v>392</v>
      </c>
      <c r="E13" s="294"/>
      <c r="F13" s="294"/>
      <c r="G13" s="295"/>
    </row>
    <row r="14" spans="1:7" ht="15.75">
      <c r="A14" s="66"/>
      <c r="B14" s="291" t="s">
        <v>393</v>
      </c>
      <c r="C14" s="292"/>
      <c r="D14" s="285" t="s">
        <v>394</v>
      </c>
      <c r="E14" s="285"/>
      <c r="F14" s="285"/>
      <c r="G14" s="293"/>
    </row>
    <row r="15" spans="1:7" ht="15.75">
      <c r="A15" s="66"/>
      <c r="B15" s="291" t="s">
        <v>395</v>
      </c>
      <c r="C15" s="292"/>
      <c r="D15" s="294" t="s">
        <v>396</v>
      </c>
      <c r="E15" s="294"/>
      <c r="F15" s="294"/>
      <c r="G15" s="295"/>
    </row>
    <row r="16" spans="1:7" ht="15.75">
      <c r="A16" s="66"/>
      <c r="B16" s="291" t="s">
        <v>397</v>
      </c>
      <c r="C16" s="292"/>
      <c r="D16" s="285" t="s">
        <v>398</v>
      </c>
      <c r="E16" s="285"/>
      <c r="F16" s="285"/>
      <c r="G16" s="293"/>
    </row>
    <row r="17" spans="1:7" ht="15.75">
      <c r="A17" s="66"/>
      <c r="B17" s="291" t="s">
        <v>401</v>
      </c>
      <c r="C17" s="292"/>
      <c r="D17" s="294" t="s">
        <v>402</v>
      </c>
      <c r="E17" s="294"/>
      <c r="F17" s="294"/>
      <c r="G17" s="295"/>
    </row>
    <row r="18" spans="1:7" ht="15.75">
      <c r="A18" s="66"/>
      <c r="B18" s="291" t="s">
        <v>399</v>
      </c>
      <c r="C18" s="292"/>
      <c r="D18" s="285" t="s">
        <v>400</v>
      </c>
      <c r="E18" s="285"/>
      <c r="F18" s="285"/>
      <c r="G18" s="293"/>
    </row>
    <row r="19" spans="1:7" ht="16.5" thickBot="1">
      <c r="A19" s="66"/>
      <c r="B19" s="291" t="s">
        <v>414</v>
      </c>
      <c r="C19" s="292"/>
      <c r="D19" s="285" t="s">
        <v>415</v>
      </c>
      <c r="E19" s="285"/>
      <c r="F19" s="285"/>
      <c r="G19" s="293"/>
    </row>
    <row r="20" spans="1:7" ht="15.75">
      <c r="A20" s="65" t="s">
        <v>404</v>
      </c>
      <c r="B20" s="264" t="s">
        <v>405</v>
      </c>
      <c r="C20" s="278"/>
      <c r="D20" s="278"/>
      <c r="E20" s="278"/>
      <c r="F20" s="278"/>
      <c r="G20" s="265"/>
    </row>
    <row r="21" spans="1:7" ht="15.75">
      <c r="A21" s="66"/>
      <c r="B21" s="291" t="s">
        <v>406</v>
      </c>
      <c r="C21" s="292"/>
      <c r="D21" s="294" t="s">
        <v>411</v>
      </c>
      <c r="E21" s="294"/>
      <c r="F21" s="294"/>
      <c r="G21" s="295"/>
    </row>
    <row r="22" spans="1:7" ht="15.75">
      <c r="A22" s="66"/>
      <c r="B22" s="291" t="s">
        <v>407</v>
      </c>
      <c r="C22" s="292"/>
      <c r="D22" s="294" t="s">
        <v>412</v>
      </c>
      <c r="E22" s="294"/>
      <c r="F22" s="294"/>
      <c r="G22" s="295"/>
    </row>
    <row r="23" spans="1:7" ht="16.5" thickBot="1">
      <c r="A23" s="66"/>
      <c r="B23" s="291" t="s">
        <v>408</v>
      </c>
      <c r="C23" s="292"/>
      <c r="D23" s="294" t="s">
        <v>413</v>
      </c>
      <c r="E23" s="294"/>
      <c r="F23" s="294"/>
      <c r="G23" s="295"/>
    </row>
    <row r="24" spans="1:7" ht="32.1" customHeight="1" thickBot="1">
      <c r="A24" s="65" t="s">
        <v>409</v>
      </c>
      <c r="B24" s="264" t="s">
        <v>410</v>
      </c>
      <c r="C24" s="278"/>
      <c r="D24" s="278"/>
      <c r="E24" s="278"/>
      <c r="F24" s="278"/>
      <c r="G24" s="265"/>
    </row>
    <row r="25" spans="1:7" ht="29.1" customHeight="1">
      <c r="A25" s="275" t="s">
        <v>264</v>
      </c>
      <c r="B25" s="264" t="s">
        <v>237</v>
      </c>
      <c r="C25" s="278"/>
      <c r="D25" s="278"/>
      <c r="E25" s="278"/>
      <c r="F25" s="278"/>
      <c r="G25" s="265"/>
    </row>
    <row r="26" spans="1:7" ht="15.95" customHeight="1">
      <c r="A26" s="276"/>
      <c r="B26" s="279"/>
      <c r="C26" s="280"/>
      <c r="D26" s="280"/>
      <c r="E26" s="280"/>
      <c r="F26" s="280"/>
      <c r="G26" s="281"/>
    </row>
    <row r="27" spans="1:7" ht="15.95" customHeight="1">
      <c r="A27" s="276"/>
      <c r="B27" s="282" t="s">
        <v>238</v>
      </c>
      <c r="C27" s="283"/>
      <c r="D27" s="283"/>
      <c r="E27" s="283"/>
      <c r="F27" s="283"/>
      <c r="G27" s="284"/>
    </row>
    <row r="28" spans="1:7" ht="15.95" customHeight="1">
      <c r="A28" s="276"/>
      <c r="B28" s="266" t="s">
        <v>239</v>
      </c>
      <c r="C28" s="285"/>
      <c r="D28" s="285"/>
      <c r="E28" s="285"/>
      <c r="F28" s="285"/>
      <c r="G28" s="267"/>
    </row>
    <row r="29" spans="1:7" ht="15.95" customHeight="1">
      <c r="A29" s="276"/>
      <c r="B29" s="279"/>
      <c r="C29" s="280"/>
      <c r="D29" s="280"/>
      <c r="E29" s="280"/>
      <c r="F29" s="280"/>
      <c r="G29" s="281"/>
    </row>
    <row r="30" spans="1:7" ht="42.95" customHeight="1">
      <c r="A30" s="276"/>
      <c r="B30" s="266" t="s">
        <v>240</v>
      </c>
      <c r="C30" s="285"/>
      <c r="D30" s="285"/>
      <c r="E30" s="285"/>
      <c r="F30" s="285"/>
      <c r="G30" s="267"/>
    </row>
    <row r="31" spans="1:7" ht="15.95" customHeight="1">
      <c r="A31" s="276"/>
      <c r="B31" s="279"/>
      <c r="C31" s="280"/>
      <c r="D31" s="280"/>
      <c r="E31" s="280"/>
      <c r="F31" s="280"/>
      <c r="G31" s="281"/>
    </row>
    <row r="32" spans="1:7" ht="15.95" customHeight="1">
      <c r="A32" s="276"/>
      <c r="B32" s="266" t="s">
        <v>241</v>
      </c>
      <c r="C32" s="285"/>
      <c r="D32" s="285"/>
      <c r="E32" s="285"/>
      <c r="F32" s="285"/>
      <c r="G32" s="267"/>
    </row>
    <row r="33" spans="1:7" ht="15.95" customHeight="1">
      <c r="A33" s="276"/>
      <c r="B33" s="266" t="s">
        <v>242</v>
      </c>
      <c r="C33" s="285"/>
      <c r="D33" s="285"/>
      <c r="E33" s="285"/>
      <c r="F33" s="285"/>
      <c r="G33" s="267"/>
    </row>
    <row r="34" spans="1:7" ht="15.95" customHeight="1">
      <c r="A34" s="276"/>
      <c r="B34" s="266" t="s">
        <v>243</v>
      </c>
      <c r="C34" s="285"/>
      <c r="D34" s="285"/>
      <c r="E34" s="285"/>
      <c r="F34" s="285"/>
      <c r="G34" s="267"/>
    </row>
    <row r="35" spans="1:7" ht="15.95" customHeight="1">
      <c r="A35" s="276"/>
      <c r="B35" s="266" t="s">
        <v>244</v>
      </c>
      <c r="C35" s="285"/>
      <c r="D35" s="285"/>
      <c r="E35" s="285"/>
      <c r="F35" s="285"/>
      <c r="G35" s="267"/>
    </row>
    <row r="36" spans="1:7" ht="15.95" customHeight="1">
      <c r="A36" s="276"/>
      <c r="B36" s="266" t="s">
        <v>245</v>
      </c>
      <c r="C36" s="285"/>
      <c r="D36" s="285"/>
      <c r="E36" s="285"/>
      <c r="F36" s="285"/>
      <c r="G36" s="267"/>
    </row>
    <row r="37" spans="1:7" ht="15.95" customHeight="1">
      <c r="A37" s="276"/>
      <c r="B37" s="266" t="s">
        <v>246</v>
      </c>
      <c r="C37" s="285"/>
      <c r="D37" s="285"/>
      <c r="E37" s="285"/>
      <c r="F37" s="285"/>
      <c r="G37" s="267"/>
    </row>
    <row r="38" spans="1:7" ht="15.95" customHeight="1">
      <c r="A38" s="276"/>
      <c r="B38" s="266" t="s">
        <v>247</v>
      </c>
      <c r="C38" s="285"/>
      <c r="D38" s="285"/>
      <c r="E38" s="285"/>
      <c r="F38" s="285"/>
      <c r="G38" s="267"/>
    </row>
    <row r="39" spans="1:7" ht="17.100000000000001" customHeight="1" thickBot="1">
      <c r="A39" s="277"/>
      <c r="B39" s="268" t="s">
        <v>248</v>
      </c>
      <c r="C39" s="286"/>
      <c r="D39" s="286"/>
      <c r="E39" s="286"/>
      <c r="F39" s="286"/>
      <c r="G39" s="269"/>
    </row>
    <row r="40" spans="1:7" ht="57.95" customHeight="1" thickBot="1">
      <c r="A40" s="10" t="s">
        <v>263</v>
      </c>
      <c r="B40" s="272" t="s">
        <v>299</v>
      </c>
      <c r="C40" s="273"/>
      <c r="D40" s="273"/>
      <c r="E40" s="273"/>
      <c r="F40" s="273"/>
      <c r="G40" s="274"/>
    </row>
    <row r="41" spans="1:7" ht="57.95" customHeight="1" thickBot="1">
      <c r="A41" s="10" t="s">
        <v>262</v>
      </c>
      <c r="B41" s="272" t="s">
        <v>249</v>
      </c>
      <c r="C41" s="273"/>
      <c r="D41" s="273"/>
      <c r="E41" s="273"/>
      <c r="F41" s="273"/>
      <c r="G41" s="274"/>
    </row>
    <row r="42" spans="1:7" ht="17.100000000000001" customHeight="1" thickBot="1">
      <c r="A42" s="10" t="s">
        <v>261</v>
      </c>
      <c r="B42" s="272" t="s">
        <v>250</v>
      </c>
      <c r="C42" s="273"/>
      <c r="D42" s="273"/>
      <c r="E42" s="273"/>
      <c r="F42" s="273"/>
      <c r="G42" s="274"/>
    </row>
    <row r="43" spans="1:7" ht="42.95" customHeight="1" thickBot="1">
      <c r="A43" s="11" t="s">
        <v>255</v>
      </c>
      <c r="B43" s="272" t="s">
        <v>251</v>
      </c>
      <c r="C43" s="273"/>
      <c r="D43" s="273"/>
      <c r="E43" s="273"/>
      <c r="F43" s="273"/>
      <c r="G43" s="274"/>
    </row>
    <row r="44" spans="1:7" ht="29.1" customHeight="1" thickBot="1">
      <c r="A44" s="10" t="s">
        <v>260</v>
      </c>
      <c r="B44" s="272" t="s">
        <v>252</v>
      </c>
      <c r="C44" s="273"/>
      <c r="D44" s="273"/>
      <c r="E44" s="273"/>
      <c r="F44" s="273"/>
      <c r="G44" s="274"/>
    </row>
    <row r="45" spans="1:7" ht="17.100000000000001" customHeight="1" thickBot="1">
      <c r="A45" s="10" t="s">
        <v>259</v>
      </c>
      <c r="B45" s="272" t="s">
        <v>253</v>
      </c>
      <c r="C45" s="273"/>
      <c r="D45" s="273"/>
      <c r="E45" s="273"/>
      <c r="F45" s="273"/>
      <c r="G45" s="274"/>
    </row>
    <row r="46" spans="1:7" ht="42.95" customHeight="1" thickBot="1">
      <c r="A46" s="11" t="s">
        <v>256</v>
      </c>
      <c r="B46" s="272" t="s">
        <v>257</v>
      </c>
      <c r="C46" s="273"/>
      <c r="D46" s="273"/>
      <c r="E46" s="273"/>
      <c r="F46" s="273"/>
      <c r="G46" s="274"/>
    </row>
    <row r="47" spans="1:7" ht="29.1" customHeight="1" thickBot="1">
      <c r="A47" s="10" t="s">
        <v>258</v>
      </c>
      <c r="B47" s="272" t="s">
        <v>254</v>
      </c>
      <c r="C47" s="273"/>
      <c r="D47" s="273"/>
      <c r="E47" s="273"/>
      <c r="F47" s="273"/>
      <c r="G47" s="274"/>
    </row>
  </sheetData>
  <mergeCells count="59">
    <mergeCell ref="B13:C13"/>
    <mergeCell ref="D13:G13"/>
    <mergeCell ref="B14:C14"/>
    <mergeCell ref="D14:G14"/>
    <mergeCell ref="B15:C15"/>
    <mergeCell ref="D15:G15"/>
    <mergeCell ref="B10:G10"/>
    <mergeCell ref="B11:C11"/>
    <mergeCell ref="D11:G11"/>
    <mergeCell ref="B12:C12"/>
    <mergeCell ref="D12:G12"/>
    <mergeCell ref="B24:G24"/>
    <mergeCell ref="B16:C16"/>
    <mergeCell ref="D16:G16"/>
    <mergeCell ref="B18:C18"/>
    <mergeCell ref="D18:G18"/>
    <mergeCell ref="B17:C17"/>
    <mergeCell ref="D17:G17"/>
    <mergeCell ref="B20:G20"/>
    <mergeCell ref="B21:C21"/>
    <mergeCell ref="B23:C23"/>
    <mergeCell ref="D23:G23"/>
    <mergeCell ref="B19:C19"/>
    <mergeCell ref="D19:G19"/>
    <mergeCell ref="D21:G21"/>
    <mergeCell ref="B22:C22"/>
    <mergeCell ref="D22:G22"/>
    <mergeCell ref="B9:G9"/>
    <mergeCell ref="B8:G8"/>
    <mergeCell ref="A1:G1"/>
    <mergeCell ref="A2:G2"/>
    <mergeCell ref="A3:G3"/>
    <mergeCell ref="A4:G4"/>
    <mergeCell ref="B6:G6"/>
    <mergeCell ref="B7:G7"/>
    <mergeCell ref="A25:A39"/>
    <mergeCell ref="B25:G25"/>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41:G41"/>
    <mergeCell ref="B47:G47"/>
    <mergeCell ref="B42:G42"/>
    <mergeCell ref="B43:G43"/>
    <mergeCell ref="B44:G44"/>
    <mergeCell ref="B45:G45"/>
    <mergeCell ref="B46:G46"/>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TECH</vt:lpstr>
      <vt:lpstr>DESIGN</vt:lpstr>
      <vt:lpstr>ART</vt:lpstr>
      <vt:lpstr>AUDIO</vt:lpstr>
      <vt:lpstr>ART (FULL)</vt:lpstr>
      <vt:lpstr>AUDIO (FULL)</vt:lpstr>
      <vt:lpstr>Submission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Winson Han</cp:lastModifiedBy>
  <dcterms:created xsi:type="dcterms:W3CDTF">2014-10-20T01:35:31Z</dcterms:created>
  <dcterms:modified xsi:type="dcterms:W3CDTF">2017-04-15T22:10:25Z</dcterms:modified>
</cp:coreProperties>
</file>