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polynomial" sheetId="1" r:id="rId2"/>
    <sheet name="bspline" sheetId="3" r:id="rId3"/>
  </sheets>
  <calcPr calcId="145621"/>
</workbook>
</file>

<file path=xl/calcChain.xml><?xml version="1.0" encoding="utf-8"?>
<calcChain xmlns="http://schemas.openxmlformats.org/spreadsheetml/2006/main">
  <c r="X74" i="2" l="1"/>
  <c r="X75" i="2"/>
  <c r="X76" i="2"/>
  <c r="X77" i="2"/>
  <c r="X78" i="2"/>
  <c r="X79" i="2"/>
  <c r="X80" i="2"/>
  <c r="X81" i="2"/>
  <c r="X82" i="2"/>
  <c r="X73" i="2"/>
  <c r="X64" i="2"/>
  <c r="X65" i="2"/>
  <c r="X66" i="2"/>
  <c r="X67" i="2"/>
  <c r="X68" i="2"/>
  <c r="X69" i="2"/>
  <c r="X70" i="2"/>
  <c r="X71" i="2"/>
  <c r="X72" i="2"/>
  <c r="X63" i="2"/>
  <c r="X54" i="2"/>
  <c r="X55" i="2"/>
  <c r="X56" i="2"/>
  <c r="X57" i="2"/>
  <c r="X58" i="2"/>
  <c r="X59" i="2"/>
  <c r="X60" i="2"/>
  <c r="X61" i="2"/>
  <c r="X62" i="2"/>
  <c r="X53" i="2"/>
  <c r="X44" i="2"/>
  <c r="X45" i="2"/>
  <c r="X46" i="2"/>
  <c r="X47" i="2"/>
  <c r="X48" i="2"/>
  <c r="X49" i="2"/>
  <c r="X50" i="2"/>
  <c r="X51" i="2"/>
  <c r="X52" i="2"/>
  <c r="X43" i="2"/>
  <c r="X34" i="2"/>
  <c r="X35" i="2"/>
  <c r="X36" i="2"/>
  <c r="X37" i="2"/>
  <c r="X38" i="2"/>
  <c r="X39" i="2"/>
  <c r="X40" i="2"/>
  <c r="X41" i="2"/>
  <c r="X42" i="2"/>
  <c r="X33" i="2"/>
  <c r="Y82" i="2"/>
  <c r="Y72" i="2"/>
  <c r="Y62" i="2"/>
  <c r="Y52" i="2"/>
  <c r="Y42" i="2"/>
  <c r="Y32" i="2"/>
  <c r="Y22" i="2"/>
  <c r="Y12" i="2"/>
  <c r="X22" i="2"/>
  <c r="X23" i="2"/>
  <c r="X24" i="2"/>
  <c r="X25" i="2"/>
  <c r="X26" i="2"/>
  <c r="X27" i="2"/>
  <c r="X28" i="2"/>
  <c r="X29" i="2"/>
  <c r="X30" i="2"/>
  <c r="X31" i="2"/>
  <c r="X32" i="2"/>
  <c r="X12" i="2"/>
  <c r="X13" i="2"/>
  <c r="X14" i="2"/>
  <c r="X15" i="2"/>
  <c r="X16" i="2"/>
  <c r="X17" i="2"/>
  <c r="X18" i="2"/>
  <c r="X19" i="2"/>
  <c r="X20" i="2"/>
  <c r="X21" i="2"/>
  <c r="X3" i="2"/>
  <c r="X4" i="2"/>
  <c r="X5" i="2"/>
  <c r="X6" i="2"/>
  <c r="X7" i="2"/>
  <c r="X8" i="2"/>
  <c r="X9" i="2"/>
  <c r="X10" i="2"/>
  <c r="X11" i="2"/>
  <c r="X2" i="2"/>
  <c r="K31" i="3"/>
  <c r="K24" i="3"/>
  <c r="K13" i="3"/>
  <c r="K5" i="3"/>
  <c r="K6" i="3"/>
  <c r="J3" i="2"/>
  <c r="J2" i="2"/>
  <c r="I32" i="3"/>
  <c r="H32" i="3"/>
  <c r="I31" i="3"/>
  <c r="H31" i="3"/>
  <c r="K30" i="3"/>
  <c r="I30" i="3"/>
  <c r="H30" i="3"/>
  <c r="K29" i="3"/>
  <c r="I29" i="3"/>
  <c r="H29" i="3"/>
  <c r="K28" i="3"/>
  <c r="I28" i="3"/>
  <c r="H28" i="3"/>
  <c r="K27" i="3"/>
  <c r="I27" i="3"/>
  <c r="H27" i="3"/>
  <c r="K26" i="3"/>
  <c r="I26" i="3"/>
  <c r="H26" i="3"/>
  <c r="K25" i="3"/>
  <c r="I25" i="3"/>
  <c r="H25" i="3"/>
  <c r="I24" i="3"/>
  <c r="H24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C2" i="2"/>
  <c r="B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B82" i="2" s="1"/>
  <c r="J5" i="2" l="1"/>
  <c r="J6" i="2"/>
  <c r="J16" i="2"/>
  <c r="J52" i="2"/>
  <c r="J27" i="2"/>
  <c r="J55" i="2"/>
  <c r="J12" i="2"/>
  <c r="J22" i="2"/>
  <c r="J14" i="2"/>
  <c r="J26" i="2"/>
  <c r="J38" i="2"/>
  <c r="J50" i="2"/>
  <c r="J62" i="2"/>
  <c r="J54" i="2"/>
  <c r="J66" i="2"/>
  <c r="J76" i="2"/>
  <c r="J44" i="2"/>
  <c r="J13" i="2"/>
  <c r="J53" i="2"/>
  <c r="J11" i="2"/>
  <c r="J21" i="2"/>
  <c r="J23" i="2"/>
  <c r="J25" i="2"/>
  <c r="J37" i="2"/>
  <c r="J49" i="2"/>
  <c r="J61" i="2"/>
  <c r="J63" i="2"/>
  <c r="J65" i="2"/>
  <c r="J75" i="2"/>
  <c r="J40" i="2"/>
  <c r="J15" i="2"/>
  <c r="J67" i="2"/>
  <c r="J10" i="2"/>
  <c r="J20" i="2"/>
  <c r="J32" i="2"/>
  <c r="J24" i="2"/>
  <c r="J36" i="2"/>
  <c r="J48" i="2"/>
  <c r="J60" i="2"/>
  <c r="J72" i="2"/>
  <c r="J64" i="2"/>
  <c r="J74" i="2"/>
  <c r="J51" i="2"/>
  <c r="E2" i="2"/>
  <c r="F2" i="2" s="1"/>
  <c r="J9" i="2"/>
  <c r="J19" i="2"/>
  <c r="J31" i="2"/>
  <c r="J33" i="2"/>
  <c r="J35" i="2"/>
  <c r="J47" i="2"/>
  <c r="J59" i="2"/>
  <c r="J71" i="2"/>
  <c r="J73" i="2"/>
  <c r="J81" i="2"/>
  <c r="J8" i="2"/>
  <c r="J18" i="2"/>
  <c r="J30" i="2"/>
  <c r="J42" i="2"/>
  <c r="J34" i="2"/>
  <c r="J46" i="2"/>
  <c r="J58" i="2"/>
  <c r="J70" i="2"/>
  <c r="J80" i="2"/>
  <c r="J82" i="2"/>
  <c r="J4" i="2"/>
  <c r="J7" i="2"/>
  <c r="J17" i="2"/>
  <c r="J29" i="2"/>
  <c r="J41" i="2"/>
  <c r="J43" i="2"/>
  <c r="J45" i="2"/>
  <c r="J57" i="2"/>
  <c r="J69" i="2"/>
  <c r="J79" i="2"/>
  <c r="J28" i="2"/>
  <c r="J56" i="2"/>
  <c r="J68" i="2"/>
  <c r="J78" i="2"/>
  <c r="J39" i="2"/>
  <c r="J77" i="2"/>
  <c r="E56" i="2"/>
  <c r="F56" i="2" s="1"/>
  <c r="E43" i="2"/>
  <c r="F43" i="2" s="1"/>
  <c r="E71" i="2"/>
  <c r="F71" i="2" s="1"/>
  <c r="E26" i="2"/>
  <c r="F26" i="2" s="1"/>
  <c r="E54" i="2"/>
  <c r="F54" i="2" s="1"/>
  <c r="E66" i="2"/>
  <c r="F66" i="2" s="1"/>
  <c r="E68" i="2"/>
  <c r="F68" i="2" s="1"/>
  <c r="E70" i="2"/>
  <c r="F70" i="2" s="1"/>
  <c r="E32" i="2"/>
  <c r="F32" i="2" s="1"/>
  <c r="E14" i="2"/>
  <c r="F14" i="2" s="1"/>
  <c r="E13" i="2"/>
  <c r="F13" i="2" s="1"/>
  <c r="E42" i="2"/>
  <c r="F42" i="2" s="1"/>
  <c r="E5" i="2"/>
  <c r="F5" i="2" s="1"/>
  <c r="E12" i="2"/>
  <c r="F12" i="2" s="1"/>
  <c r="E25" i="2"/>
  <c r="F25" i="2" s="1"/>
  <c r="E37" i="2"/>
  <c r="F37" i="2" s="1"/>
  <c r="E29" i="2"/>
  <c r="F29" i="2" s="1"/>
  <c r="E41" i="2"/>
  <c r="F41" i="2" s="1"/>
  <c r="E53" i="2"/>
  <c r="F53" i="2" s="1"/>
  <c r="E65" i="2"/>
  <c r="F65" i="2" s="1"/>
  <c r="E77" i="2"/>
  <c r="F77" i="2" s="1"/>
  <c r="E69" i="2"/>
  <c r="F69" i="2" s="1"/>
  <c r="E18" i="2"/>
  <c r="F18" i="2" s="1"/>
  <c r="E7" i="2"/>
  <c r="F7" i="2" s="1"/>
  <c r="E55" i="2"/>
  <c r="F55" i="2" s="1"/>
  <c r="E28" i="2"/>
  <c r="F28" i="2" s="1"/>
  <c r="E4" i="2"/>
  <c r="F4" i="2" s="1"/>
  <c r="E11" i="2"/>
  <c r="F11" i="2" s="1"/>
  <c r="E24" i="2"/>
  <c r="F24" i="2" s="1"/>
  <c r="E36" i="2"/>
  <c r="F36" i="2" s="1"/>
  <c r="E38" i="2"/>
  <c r="F38" i="2" s="1"/>
  <c r="E40" i="2"/>
  <c r="F40" i="2" s="1"/>
  <c r="E52" i="2"/>
  <c r="F52" i="2" s="1"/>
  <c r="E64" i="2"/>
  <c r="F64" i="2" s="1"/>
  <c r="E76" i="2"/>
  <c r="F76" i="2" s="1"/>
  <c r="E78" i="2"/>
  <c r="F78" i="2" s="1"/>
  <c r="E44" i="2"/>
  <c r="F44" i="2" s="1"/>
  <c r="E19" i="2"/>
  <c r="F19" i="2" s="1"/>
  <c r="E67" i="2"/>
  <c r="F67" i="2" s="1"/>
  <c r="E6" i="2"/>
  <c r="F6" i="2" s="1"/>
  <c r="E30" i="2"/>
  <c r="F30" i="2" s="1"/>
  <c r="E3" i="2"/>
  <c r="F3" i="2" s="1"/>
  <c r="E10" i="2"/>
  <c r="F10" i="2" s="1"/>
  <c r="E23" i="2"/>
  <c r="F23" i="2" s="1"/>
  <c r="E35" i="2"/>
  <c r="F35" i="2" s="1"/>
  <c r="E47" i="2"/>
  <c r="F47" i="2" s="1"/>
  <c r="E39" i="2"/>
  <c r="F39" i="2" s="1"/>
  <c r="E51" i="2"/>
  <c r="F51" i="2" s="1"/>
  <c r="E63" i="2"/>
  <c r="F63" i="2" s="1"/>
  <c r="E75" i="2"/>
  <c r="F75" i="2" s="1"/>
  <c r="E82" i="2"/>
  <c r="F82" i="2" s="1"/>
  <c r="E20" i="2"/>
  <c r="F20" i="2" s="1"/>
  <c r="E31" i="2"/>
  <c r="F31" i="2" s="1"/>
  <c r="E8" i="2"/>
  <c r="F8" i="2" s="1"/>
  <c r="E9" i="2"/>
  <c r="F9" i="2" s="1"/>
  <c r="E22" i="2"/>
  <c r="F22" i="2" s="1"/>
  <c r="E34" i="2"/>
  <c r="F34" i="2" s="1"/>
  <c r="E46" i="2"/>
  <c r="F46" i="2" s="1"/>
  <c r="E48" i="2"/>
  <c r="F48" i="2" s="1"/>
  <c r="E50" i="2"/>
  <c r="F50" i="2" s="1"/>
  <c r="E62" i="2"/>
  <c r="F62" i="2" s="1"/>
  <c r="E74" i="2"/>
  <c r="F74" i="2" s="1"/>
  <c r="E81" i="2"/>
  <c r="F81" i="2" s="1"/>
  <c r="E16" i="2"/>
  <c r="F16" i="2" s="1"/>
  <c r="E17" i="2"/>
  <c r="F17" i="2" s="1"/>
  <c r="E21" i="2"/>
  <c r="F21" i="2" s="1"/>
  <c r="E33" i="2"/>
  <c r="F33" i="2" s="1"/>
  <c r="E45" i="2"/>
  <c r="F45" i="2" s="1"/>
  <c r="E57" i="2"/>
  <c r="F57" i="2" s="1"/>
  <c r="E49" i="2"/>
  <c r="F49" i="2" s="1"/>
  <c r="E61" i="2"/>
  <c r="F61" i="2" s="1"/>
  <c r="E73" i="2"/>
  <c r="F73" i="2" s="1"/>
  <c r="E80" i="2"/>
  <c r="F80" i="2" s="1"/>
  <c r="E15" i="2"/>
  <c r="F15" i="2" s="1"/>
  <c r="E58" i="2"/>
  <c r="F58" i="2" s="1"/>
  <c r="E60" i="2"/>
  <c r="F60" i="2" s="1"/>
  <c r="E72" i="2"/>
  <c r="F72" i="2" s="1"/>
  <c r="E79" i="2"/>
  <c r="F79" i="2" s="1"/>
  <c r="E27" i="2"/>
  <c r="F27" i="2" s="1"/>
  <c r="E59" i="2"/>
  <c r="F59" i="2" s="1"/>
  <c r="B71" i="2"/>
  <c r="B59" i="2"/>
  <c r="B47" i="2"/>
  <c r="B35" i="2"/>
  <c r="B27" i="2"/>
  <c r="B19" i="2"/>
  <c r="B7" i="2"/>
  <c r="C82" i="2"/>
  <c r="C78" i="2"/>
  <c r="C74" i="2"/>
  <c r="C70" i="2"/>
  <c r="C66" i="2"/>
  <c r="C62" i="2"/>
  <c r="C58" i="2"/>
  <c r="C54" i="2"/>
  <c r="C50" i="2"/>
  <c r="C46" i="2"/>
  <c r="C42" i="2"/>
  <c r="C38" i="2"/>
  <c r="C34" i="2"/>
  <c r="C30" i="2"/>
  <c r="C26" i="2"/>
  <c r="C22" i="2"/>
  <c r="C18" i="2"/>
  <c r="C14" i="2"/>
  <c r="C10" i="2"/>
  <c r="C6" i="2"/>
  <c r="C76" i="2"/>
  <c r="C71" i="2"/>
  <c r="C67" i="2"/>
  <c r="C55" i="2"/>
  <c r="C43" i="2"/>
  <c r="B79" i="2"/>
  <c r="B67" i="2"/>
  <c r="B63" i="2"/>
  <c r="B51" i="2"/>
  <c r="B39" i="2"/>
  <c r="B23" i="2"/>
  <c r="B15" i="2"/>
  <c r="B11" i="2"/>
  <c r="B78" i="2"/>
  <c r="B74" i="2"/>
  <c r="B70" i="2"/>
  <c r="B66" i="2"/>
  <c r="B62" i="2"/>
  <c r="B58" i="2"/>
  <c r="B54" i="2"/>
  <c r="B50" i="2"/>
  <c r="B46" i="2"/>
  <c r="B42" i="2"/>
  <c r="B38" i="2"/>
  <c r="B34" i="2"/>
  <c r="B30" i="2"/>
  <c r="B26" i="2"/>
  <c r="B22" i="2"/>
  <c r="B18" i="2"/>
  <c r="B14" i="2"/>
  <c r="B10" i="2"/>
  <c r="B6" i="2"/>
  <c r="C68" i="2"/>
  <c r="C81" i="2"/>
  <c r="C69" i="2"/>
  <c r="C61" i="2"/>
  <c r="C53" i="2"/>
  <c r="C41" i="2"/>
  <c r="C33" i="2"/>
  <c r="C29" i="2"/>
  <c r="C21" i="2"/>
  <c r="C17" i="2"/>
  <c r="C13" i="2"/>
  <c r="C9" i="2"/>
  <c r="C5" i="2"/>
  <c r="C77" i="2"/>
  <c r="C73" i="2"/>
  <c r="C65" i="2"/>
  <c r="C57" i="2"/>
  <c r="C49" i="2"/>
  <c r="C45" i="2"/>
  <c r="C37" i="2"/>
  <c r="C25" i="2"/>
  <c r="B81" i="2"/>
  <c r="B77" i="2"/>
  <c r="B73" i="2"/>
  <c r="B69" i="2"/>
  <c r="B65" i="2"/>
  <c r="B61" i="2"/>
  <c r="B57" i="2"/>
  <c r="B53" i="2"/>
  <c r="B49" i="2"/>
  <c r="B45" i="2"/>
  <c r="B41" i="2"/>
  <c r="B37" i="2"/>
  <c r="B33" i="2"/>
  <c r="B29" i="2"/>
  <c r="B25" i="2"/>
  <c r="B21" i="2"/>
  <c r="B17" i="2"/>
  <c r="B13" i="2"/>
  <c r="B9" i="2"/>
  <c r="B5" i="2"/>
  <c r="C72" i="2"/>
  <c r="C64" i="2"/>
  <c r="C60" i="2"/>
  <c r="C56" i="2"/>
  <c r="C52" i="2"/>
  <c r="C48" i="2"/>
  <c r="C44" i="2"/>
  <c r="C40" i="2"/>
  <c r="C36" i="2"/>
  <c r="C32" i="2"/>
  <c r="C28" i="2"/>
  <c r="C24" i="2"/>
  <c r="C20" i="2"/>
  <c r="C16" i="2"/>
  <c r="C12" i="2"/>
  <c r="C8" i="2"/>
  <c r="C4" i="2"/>
  <c r="B80" i="2"/>
  <c r="B76" i="2"/>
  <c r="B72" i="2"/>
  <c r="B68" i="2"/>
  <c r="B64" i="2"/>
  <c r="B60" i="2"/>
  <c r="B56" i="2"/>
  <c r="B52" i="2"/>
  <c r="B48" i="2"/>
  <c r="B44" i="2"/>
  <c r="B40" i="2"/>
  <c r="B36" i="2"/>
  <c r="B32" i="2"/>
  <c r="B28" i="2"/>
  <c r="B24" i="2"/>
  <c r="B20" i="2"/>
  <c r="B16" i="2"/>
  <c r="B12" i="2"/>
  <c r="B8" i="2"/>
  <c r="B4" i="2"/>
  <c r="C79" i="2"/>
  <c r="C59" i="2"/>
  <c r="C47" i="2"/>
  <c r="C35" i="2"/>
  <c r="C31" i="2"/>
  <c r="C27" i="2"/>
  <c r="C23" i="2"/>
  <c r="C19" i="2"/>
  <c r="C15" i="2"/>
  <c r="C11" i="2"/>
  <c r="C7" i="2"/>
  <c r="C3" i="2"/>
  <c r="C80" i="2"/>
  <c r="C75" i="2"/>
  <c r="C63" i="2"/>
  <c r="C51" i="2"/>
  <c r="C39" i="2"/>
  <c r="B75" i="2"/>
  <c r="B55" i="2"/>
  <c r="B43" i="2"/>
  <c r="B31" i="2"/>
  <c r="B3" i="2"/>
  <c r="T3" i="2"/>
  <c r="U3" i="2"/>
  <c r="V3" i="2"/>
  <c r="W3" i="2"/>
  <c r="W13" i="2"/>
  <c r="W23" i="2"/>
  <c r="W33" i="2"/>
  <c r="W43" i="2"/>
  <c r="W53" i="2"/>
  <c r="W63" i="2"/>
  <c r="W73" i="2"/>
  <c r="W2" i="2"/>
  <c r="T13" i="2"/>
  <c r="U13" i="2"/>
  <c r="V13" i="2"/>
  <c r="T23" i="2"/>
  <c r="Y23" i="2" s="1"/>
  <c r="U23" i="2"/>
  <c r="V23" i="2"/>
  <c r="T33" i="2"/>
  <c r="U33" i="2"/>
  <c r="V33" i="2"/>
  <c r="T43" i="2"/>
  <c r="U43" i="2"/>
  <c r="V43" i="2"/>
  <c r="T53" i="2"/>
  <c r="U53" i="2"/>
  <c r="V53" i="2"/>
  <c r="T63" i="2"/>
  <c r="Y63" i="2" s="1"/>
  <c r="U63" i="2"/>
  <c r="V63" i="2"/>
  <c r="T73" i="2"/>
  <c r="U73" i="2"/>
  <c r="V73" i="2"/>
  <c r="V2" i="2"/>
  <c r="U2" i="2"/>
  <c r="T2" i="2"/>
  <c r="Y2" i="2" s="1"/>
  <c r="K7" i="3"/>
  <c r="K8" i="3"/>
  <c r="K9" i="3"/>
  <c r="K10" i="3"/>
  <c r="K11" i="3"/>
  <c r="K12" i="3"/>
  <c r="S74" i="2"/>
  <c r="S75" i="2" s="1"/>
  <c r="S76" i="2" s="1"/>
  <c r="S77" i="2" s="1"/>
  <c r="S78" i="2" s="1"/>
  <c r="S79" i="2" s="1"/>
  <c r="S80" i="2" s="1"/>
  <c r="S81" i="2" s="1"/>
  <c r="S82" i="2" s="1"/>
  <c r="T82" i="2" s="1"/>
  <c r="S64" i="2"/>
  <c r="S65" i="2" s="1"/>
  <c r="S66" i="2" s="1"/>
  <c r="S67" i="2" s="1"/>
  <c r="S68" i="2" s="1"/>
  <c r="S69" i="2" s="1"/>
  <c r="S70" i="2" s="1"/>
  <c r="S71" i="2" s="1"/>
  <c r="S72" i="2" s="1"/>
  <c r="W72" i="2" s="1"/>
  <c r="S54" i="2"/>
  <c r="S55" i="2" s="1"/>
  <c r="S56" i="2" s="1"/>
  <c r="S57" i="2" s="1"/>
  <c r="S58" i="2" s="1"/>
  <c r="S59" i="2" s="1"/>
  <c r="S60" i="2" s="1"/>
  <c r="S61" i="2" s="1"/>
  <c r="S62" i="2" s="1"/>
  <c r="T62" i="2" s="1"/>
  <c r="S44" i="2"/>
  <c r="S45" i="2" s="1"/>
  <c r="S46" i="2" s="1"/>
  <c r="S47" i="2" s="1"/>
  <c r="S48" i="2" s="1"/>
  <c r="S49" i="2" s="1"/>
  <c r="S50" i="2" s="1"/>
  <c r="S51" i="2" s="1"/>
  <c r="S52" i="2" s="1"/>
  <c r="U52" i="2" s="1"/>
  <c r="S34" i="2"/>
  <c r="S35" i="2" s="1"/>
  <c r="S36" i="2" s="1"/>
  <c r="S37" i="2" s="1"/>
  <c r="S38" i="2" s="1"/>
  <c r="S39" i="2" s="1"/>
  <c r="S40" i="2" s="1"/>
  <c r="S41" i="2" s="1"/>
  <c r="S42" i="2" s="1"/>
  <c r="W42" i="2" s="1"/>
  <c r="S24" i="2"/>
  <c r="S25" i="2" s="1"/>
  <c r="S26" i="2" s="1"/>
  <c r="S27" i="2" s="1"/>
  <c r="S28" i="2" s="1"/>
  <c r="S29" i="2" s="1"/>
  <c r="S30" i="2" s="1"/>
  <c r="S31" i="2" s="1"/>
  <c r="S32" i="2" s="1"/>
  <c r="W32" i="2" s="1"/>
  <c r="S14" i="2"/>
  <c r="S15" i="2" s="1"/>
  <c r="S16" i="2" s="1"/>
  <c r="S17" i="2" s="1"/>
  <c r="S18" i="2" s="1"/>
  <c r="S19" i="2" s="1"/>
  <c r="S20" i="2" s="1"/>
  <c r="S21" i="2" s="1"/>
  <c r="S22" i="2" s="1"/>
  <c r="T22" i="2" s="1"/>
  <c r="S4" i="2"/>
  <c r="S5" i="2" s="1"/>
  <c r="S6" i="2" s="1"/>
  <c r="S7" i="2" s="1"/>
  <c r="S8" i="2" s="1"/>
  <c r="S9" i="2" s="1"/>
  <c r="S10" i="2" s="1"/>
  <c r="S11" i="2" s="1"/>
  <c r="S12" i="2" s="1"/>
  <c r="U12" i="2" s="1"/>
  <c r="H14" i="3"/>
  <c r="I14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I5" i="3"/>
  <c r="H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F5" i="3"/>
  <c r="E5" i="3"/>
  <c r="D5" i="3"/>
  <c r="G4" i="1"/>
  <c r="H4" i="1"/>
  <c r="I4" i="1"/>
  <c r="J4" i="1"/>
  <c r="K4" i="1"/>
  <c r="L4" i="1"/>
  <c r="M4" i="1"/>
  <c r="N4" i="1"/>
  <c r="O4" i="1"/>
  <c r="H5" i="1"/>
  <c r="I5" i="1"/>
  <c r="J5" i="1"/>
  <c r="K5" i="1"/>
  <c r="L5" i="1"/>
  <c r="M5" i="1"/>
  <c r="N5" i="1"/>
  <c r="O5" i="1"/>
  <c r="G6" i="1"/>
  <c r="H6" i="1"/>
  <c r="I6" i="1"/>
  <c r="J6" i="1"/>
  <c r="K6" i="1"/>
  <c r="L6" i="1"/>
  <c r="M6" i="1"/>
  <c r="N6" i="1"/>
  <c r="O6" i="1"/>
  <c r="G7" i="1"/>
  <c r="H7" i="1"/>
  <c r="I7" i="1"/>
  <c r="J7" i="1"/>
  <c r="K7" i="1"/>
  <c r="L7" i="1"/>
  <c r="M7" i="1"/>
  <c r="N7" i="1"/>
  <c r="O7" i="1"/>
  <c r="G8" i="1"/>
  <c r="H8" i="1"/>
  <c r="I8" i="1"/>
  <c r="J8" i="1"/>
  <c r="K8" i="1"/>
  <c r="L8" i="1"/>
  <c r="M8" i="1"/>
  <c r="N8" i="1"/>
  <c r="O8" i="1"/>
  <c r="G9" i="1"/>
  <c r="H9" i="1"/>
  <c r="I9" i="1"/>
  <c r="J9" i="1"/>
  <c r="K9" i="1"/>
  <c r="L9" i="1"/>
  <c r="M9" i="1"/>
  <c r="N9" i="1"/>
  <c r="O9" i="1"/>
  <c r="G10" i="1"/>
  <c r="H10" i="1"/>
  <c r="I10" i="1"/>
  <c r="J10" i="1"/>
  <c r="K10" i="1"/>
  <c r="L10" i="1"/>
  <c r="M10" i="1"/>
  <c r="N10" i="1"/>
  <c r="O10" i="1"/>
  <c r="G11" i="1"/>
  <c r="H11" i="1"/>
  <c r="I11" i="1"/>
  <c r="J11" i="1"/>
  <c r="K11" i="1"/>
  <c r="L11" i="1"/>
  <c r="M11" i="1"/>
  <c r="N11" i="1"/>
  <c r="O11" i="1"/>
  <c r="O3" i="1"/>
  <c r="N3" i="1"/>
  <c r="M3" i="1"/>
  <c r="L3" i="1"/>
  <c r="K3" i="1"/>
  <c r="J3" i="1"/>
  <c r="I3" i="1"/>
  <c r="H3" i="1"/>
  <c r="G3" i="1"/>
  <c r="I1" i="1"/>
  <c r="J1" i="1" s="1"/>
  <c r="K1" i="1" s="1"/>
  <c r="L1" i="1" s="1"/>
  <c r="M1" i="1" s="1"/>
  <c r="N1" i="1" s="1"/>
  <c r="O1" i="1" s="1"/>
  <c r="H1" i="1"/>
  <c r="Y53" i="2" l="1"/>
  <c r="Y73" i="2"/>
  <c r="Y43" i="2"/>
  <c r="Y33" i="2"/>
  <c r="V77" i="2"/>
  <c r="V68" i="2"/>
  <c r="U80" i="2"/>
  <c r="V60" i="2"/>
  <c r="U31" i="2"/>
  <c r="V28" i="2"/>
  <c r="T26" i="2"/>
  <c r="W82" i="2"/>
  <c r="W74" i="2"/>
  <c r="T75" i="2"/>
  <c r="V82" i="2"/>
  <c r="T80" i="2"/>
  <c r="U77" i="2"/>
  <c r="V74" i="2"/>
  <c r="V30" i="2"/>
  <c r="W81" i="2"/>
  <c r="W7" i="2"/>
  <c r="U82" i="2"/>
  <c r="T77" i="2"/>
  <c r="U74" i="2"/>
  <c r="Y13" i="2"/>
  <c r="W80" i="2"/>
  <c r="U79" i="2"/>
  <c r="V76" i="2"/>
  <c r="T74" i="2"/>
  <c r="V36" i="2"/>
  <c r="T12" i="2"/>
  <c r="W79" i="2"/>
  <c r="V81" i="2"/>
  <c r="T79" i="2"/>
  <c r="U76" i="2"/>
  <c r="T34" i="2"/>
  <c r="V6" i="2"/>
  <c r="W78" i="2"/>
  <c r="V79" i="2"/>
  <c r="U39" i="2"/>
  <c r="U81" i="2"/>
  <c r="V78" i="2"/>
  <c r="T76" i="2"/>
  <c r="V4" i="2"/>
  <c r="W77" i="2"/>
  <c r="W41" i="2"/>
  <c r="U78" i="2"/>
  <c r="V75" i="2"/>
  <c r="T4" i="2"/>
  <c r="W76" i="2"/>
  <c r="T81" i="2"/>
  <c r="V80" i="2"/>
  <c r="T78" i="2"/>
  <c r="Y78" i="2" s="1"/>
  <c r="U75" i="2"/>
  <c r="V20" i="2"/>
  <c r="W75" i="2"/>
  <c r="U71" i="2"/>
  <c r="T60" i="2"/>
  <c r="T36" i="2"/>
  <c r="T28" i="2"/>
  <c r="T20" i="2"/>
  <c r="V12" i="2"/>
  <c r="W39" i="2"/>
  <c r="W9" i="2"/>
  <c r="T58" i="2"/>
  <c r="T18" i="2"/>
  <c r="T66" i="2"/>
  <c r="U57" i="2"/>
  <c r="U25" i="2"/>
  <c r="U17" i="2"/>
  <c r="T10" i="2"/>
  <c r="W31" i="2"/>
  <c r="U55" i="2"/>
  <c r="T42" i="2"/>
  <c r="U15" i="2"/>
  <c r="U9" i="2"/>
  <c r="W25" i="2"/>
  <c r="V54" i="2"/>
  <c r="U41" i="2"/>
  <c r="V14" i="2"/>
  <c r="U7" i="2"/>
  <c r="W57" i="2"/>
  <c r="W17" i="2"/>
  <c r="V62" i="2"/>
  <c r="V38" i="2"/>
  <c r="V22" i="2"/>
  <c r="W15" i="2"/>
  <c r="V52" i="2"/>
  <c r="T68" i="2"/>
  <c r="U49" i="2"/>
  <c r="W71" i="2"/>
  <c r="U70" i="2"/>
  <c r="V67" i="2"/>
  <c r="T65" i="2"/>
  <c r="U62" i="2"/>
  <c r="V59" i="2"/>
  <c r="T57" i="2"/>
  <c r="Y57" i="2" s="1"/>
  <c r="U54" i="2"/>
  <c r="V51" i="2"/>
  <c r="T49" i="2"/>
  <c r="U46" i="2"/>
  <c r="T41" i="2"/>
  <c r="U38" i="2"/>
  <c r="V35" i="2"/>
  <c r="U30" i="2"/>
  <c r="V27" i="2"/>
  <c r="T25" i="2"/>
  <c r="U22" i="2"/>
  <c r="V19" i="2"/>
  <c r="T17" i="2"/>
  <c r="U14" i="2"/>
  <c r="V11" i="2"/>
  <c r="T9" i="2"/>
  <c r="U6" i="2"/>
  <c r="W70" i="2"/>
  <c r="W62" i="2"/>
  <c r="W54" i="2"/>
  <c r="W46" i="2"/>
  <c r="W38" i="2"/>
  <c r="W30" i="2"/>
  <c r="W22" i="2"/>
  <c r="W14" i="2"/>
  <c r="W6" i="2"/>
  <c r="U47" i="2"/>
  <c r="W55" i="2"/>
  <c r="W47" i="2"/>
  <c r="V72" i="2"/>
  <c r="T70" i="2"/>
  <c r="Y70" i="2" s="1"/>
  <c r="U67" i="2"/>
  <c r="V64" i="2"/>
  <c r="U59" i="2"/>
  <c r="V56" i="2"/>
  <c r="T54" i="2"/>
  <c r="Y54" i="2" s="1"/>
  <c r="U51" i="2"/>
  <c r="V48" i="2"/>
  <c r="T46" i="2"/>
  <c r="V40" i="2"/>
  <c r="T38" i="2"/>
  <c r="U35" i="2"/>
  <c r="V32" i="2"/>
  <c r="T30" i="2"/>
  <c r="Y30" i="2" s="1"/>
  <c r="U27" i="2"/>
  <c r="V24" i="2"/>
  <c r="U19" i="2"/>
  <c r="V16" i="2"/>
  <c r="T14" i="2"/>
  <c r="U11" i="2"/>
  <c r="V8" i="2"/>
  <c r="T6" i="2"/>
  <c r="W69" i="2"/>
  <c r="W61" i="2"/>
  <c r="W45" i="2"/>
  <c r="W37" i="2"/>
  <c r="W29" i="2"/>
  <c r="W21" i="2"/>
  <c r="W5" i="2"/>
  <c r="T50" i="2"/>
  <c r="V70" i="2"/>
  <c r="T52" i="2"/>
  <c r="T44" i="2"/>
  <c r="Y44" i="2" s="1"/>
  <c r="U72" i="2"/>
  <c r="V69" i="2"/>
  <c r="T67" i="2"/>
  <c r="U64" i="2"/>
  <c r="V61" i="2"/>
  <c r="T59" i="2"/>
  <c r="U56" i="2"/>
  <c r="T51" i="2"/>
  <c r="U48" i="2"/>
  <c r="V45" i="2"/>
  <c r="U40" i="2"/>
  <c r="V37" i="2"/>
  <c r="T35" i="2"/>
  <c r="U32" i="2"/>
  <c r="V29" i="2"/>
  <c r="T27" i="2"/>
  <c r="Y27" i="2" s="1"/>
  <c r="U24" i="2"/>
  <c r="V21" i="2"/>
  <c r="T19" i="2"/>
  <c r="U16" i="2"/>
  <c r="T11" i="2"/>
  <c r="U8" i="2"/>
  <c r="V5" i="2"/>
  <c r="W68" i="2"/>
  <c r="W60" i="2"/>
  <c r="W52" i="2"/>
  <c r="W44" i="2"/>
  <c r="W36" i="2"/>
  <c r="W28" i="2"/>
  <c r="W20" i="2"/>
  <c r="W12" i="2"/>
  <c r="W4" i="2"/>
  <c r="U65" i="2"/>
  <c r="T72" i="2"/>
  <c r="U69" i="2"/>
  <c r="V66" i="2"/>
  <c r="T64" i="2"/>
  <c r="Y64" i="2" s="1"/>
  <c r="U61" i="2"/>
  <c r="V58" i="2"/>
  <c r="T56" i="2"/>
  <c r="V50" i="2"/>
  <c r="T48" i="2"/>
  <c r="U45" i="2"/>
  <c r="V42" i="2"/>
  <c r="T40" i="2"/>
  <c r="Y40" i="2" s="1"/>
  <c r="U37" i="2"/>
  <c r="V34" i="2"/>
  <c r="T32" i="2"/>
  <c r="U29" i="2"/>
  <c r="V26" i="2"/>
  <c r="T24" i="2"/>
  <c r="U21" i="2"/>
  <c r="V18" i="2"/>
  <c r="T16" i="2"/>
  <c r="V10" i="2"/>
  <c r="T8" i="2"/>
  <c r="U5" i="2"/>
  <c r="W67" i="2"/>
  <c r="W59" i="2"/>
  <c r="W51" i="2"/>
  <c r="W35" i="2"/>
  <c r="W27" i="2"/>
  <c r="W19" i="2"/>
  <c r="W11" i="2"/>
  <c r="V46" i="2"/>
  <c r="V71" i="2"/>
  <c r="T69" i="2"/>
  <c r="Y69" i="2" s="1"/>
  <c r="U66" i="2"/>
  <c r="T61" i="2"/>
  <c r="Y61" i="2" s="1"/>
  <c r="U58" i="2"/>
  <c r="V55" i="2"/>
  <c r="U50" i="2"/>
  <c r="V47" i="2"/>
  <c r="T45" i="2"/>
  <c r="U42" i="2"/>
  <c r="V39" i="2"/>
  <c r="T37" i="2"/>
  <c r="Y37" i="2" s="1"/>
  <c r="U34" i="2"/>
  <c r="V31" i="2"/>
  <c r="T29" i="2"/>
  <c r="U26" i="2"/>
  <c r="T21" i="2"/>
  <c r="U18" i="2"/>
  <c r="V15" i="2"/>
  <c r="U10" i="2"/>
  <c r="V7" i="2"/>
  <c r="T5" i="2"/>
  <c r="W66" i="2"/>
  <c r="W58" i="2"/>
  <c r="W50" i="2"/>
  <c r="W34" i="2"/>
  <c r="W26" i="2"/>
  <c r="W18" i="2"/>
  <c r="W10" i="2"/>
  <c r="V44" i="2"/>
  <c r="W65" i="2"/>
  <c r="W49" i="2"/>
  <c r="T71" i="2"/>
  <c r="U68" i="2"/>
  <c r="V65" i="2"/>
  <c r="U60" i="2"/>
  <c r="V57" i="2"/>
  <c r="T55" i="2"/>
  <c r="Y55" i="2" s="1"/>
  <c r="V49" i="2"/>
  <c r="T47" i="2"/>
  <c r="Y47" i="2" s="1"/>
  <c r="U44" i="2"/>
  <c r="V41" i="2"/>
  <c r="T39" i="2"/>
  <c r="Y39" i="2" s="1"/>
  <c r="U36" i="2"/>
  <c r="T31" i="2"/>
  <c r="U28" i="2"/>
  <c r="V25" i="2"/>
  <c r="U20" i="2"/>
  <c r="V17" i="2"/>
  <c r="T15" i="2"/>
  <c r="V9" i="2"/>
  <c r="T7" i="2"/>
  <c r="U4" i="2"/>
  <c r="W64" i="2"/>
  <c r="W56" i="2"/>
  <c r="W48" i="2"/>
  <c r="W40" i="2"/>
  <c r="W24" i="2"/>
  <c r="W16" i="2"/>
  <c r="W8" i="2"/>
  <c r="Y3" i="2"/>
  <c r="Y56" i="2" l="1"/>
  <c r="Y51" i="2"/>
  <c r="Y4" i="2"/>
  <c r="Y31" i="2"/>
  <c r="Y59" i="2"/>
  <c r="Y41" i="2"/>
  <c r="Y65" i="2"/>
  <c r="Y75" i="2"/>
  <c r="Y35" i="2"/>
  <c r="Y50" i="2"/>
  <c r="Y74" i="2"/>
  <c r="Y49" i="2"/>
  <c r="Y28" i="2"/>
  <c r="Y34" i="2"/>
  <c r="Y24" i="2"/>
  <c r="Y67" i="2"/>
  <c r="Y25" i="2"/>
  <c r="Y66" i="2"/>
  <c r="Y36" i="2"/>
  <c r="Y81" i="2"/>
  <c r="Y76" i="2"/>
  <c r="Y26" i="2"/>
  <c r="Y71" i="2"/>
  <c r="Y45" i="2"/>
  <c r="Y48" i="2"/>
  <c r="Y38" i="2"/>
  <c r="Y60" i="2"/>
  <c r="Y79" i="2"/>
  <c r="Y68" i="2"/>
  <c r="Y58" i="2"/>
  <c r="Y46" i="2"/>
  <c r="Y80" i="2"/>
  <c r="Y29" i="2"/>
  <c r="Y77" i="2"/>
  <c r="Y20" i="2"/>
  <c r="Y7" i="2"/>
  <c r="Y10" i="2"/>
  <c r="Y11" i="2"/>
  <c r="Y6" i="2"/>
  <c r="Y14" i="2"/>
  <c r="Y17" i="2"/>
  <c r="Y18" i="2"/>
  <c r="Y19" i="2"/>
  <c r="Y21" i="2"/>
  <c r="Y9" i="2"/>
  <c r="Y8" i="2"/>
  <c r="Y5" i="2"/>
  <c r="Y16" i="2"/>
  <c r="Y15" i="2"/>
  <c r="L2" i="2"/>
  <c r="K2" i="2" l="1"/>
  <c r="N2" i="2"/>
  <c r="M2" i="2"/>
  <c r="O2" i="2" l="1"/>
  <c r="P2" i="2"/>
  <c r="M4" i="2"/>
  <c r="L4" i="2"/>
  <c r="N4" i="2"/>
  <c r="K4" i="2"/>
  <c r="N3" i="2"/>
  <c r="M3" i="2"/>
  <c r="L3" i="2"/>
  <c r="K3" i="2"/>
  <c r="O4" i="2" l="1"/>
  <c r="O3" i="2"/>
  <c r="P4" i="2"/>
  <c r="P3" i="2"/>
  <c r="M5" i="2"/>
  <c r="K5" i="2"/>
  <c r="N5" i="2"/>
  <c r="L5" i="2"/>
  <c r="G6" i="2"/>
  <c r="O5" i="2" l="1"/>
  <c r="P5" i="2"/>
  <c r="G2" i="2"/>
  <c r="G7" i="2"/>
  <c r="G3" i="2"/>
  <c r="G4" i="2"/>
  <c r="G5" i="2"/>
  <c r="N6" i="2"/>
  <c r="M6" i="2"/>
  <c r="L6" i="2"/>
  <c r="K6" i="2"/>
  <c r="O6" i="2" l="1"/>
  <c r="P6" i="2"/>
  <c r="M7" i="2"/>
  <c r="L7" i="2"/>
  <c r="K7" i="2"/>
  <c r="N7" i="2"/>
  <c r="G8" i="2"/>
  <c r="O7" i="2" l="1"/>
  <c r="M8" i="2"/>
  <c r="K8" i="2"/>
  <c r="L8" i="2"/>
  <c r="N8" i="2"/>
  <c r="G9" i="2"/>
  <c r="P7" i="2"/>
  <c r="O8" i="2" l="1"/>
  <c r="G10" i="2"/>
  <c r="P8" i="2"/>
  <c r="L9" i="2"/>
  <c r="K9" i="2"/>
  <c r="N9" i="2"/>
  <c r="M9" i="2"/>
  <c r="O9" i="2" l="1"/>
  <c r="G11" i="2"/>
  <c r="P9" i="2"/>
  <c r="N10" i="2"/>
  <c r="L10" i="2"/>
  <c r="M10" i="2"/>
  <c r="K10" i="2"/>
  <c r="O10" i="2" l="1"/>
  <c r="G12" i="2"/>
  <c r="N11" i="2"/>
  <c r="M11" i="2"/>
  <c r="K11" i="2"/>
  <c r="L11" i="2"/>
  <c r="P10" i="2"/>
  <c r="O11" i="2" l="1"/>
  <c r="N12" i="2"/>
  <c r="L12" i="2"/>
  <c r="K12" i="2"/>
  <c r="M12" i="2"/>
  <c r="G13" i="2"/>
  <c r="P11" i="2"/>
  <c r="O12" i="2" l="1"/>
  <c r="G14" i="2"/>
  <c r="P12" i="2"/>
  <c r="L13" i="2"/>
  <c r="N13" i="2"/>
  <c r="K13" i="2"/>
  <c r="M13" i="2"/>
  <c r="O13" i="2" l="1"/>
  <c r="G15" i="2"/>
  <c r="K14" i="2"/>
  <c r="M14" i="2"/>
  <c r="L14" i="2"/>
  <c r="N14" i="2"/>
  <c r="P13" i="2"/>
  <c r="O14" i="2" l="1"/>
  <c r="P14" i="2"/>
  <c r="K15" i="2"/>
  <c r="O15" i="2" s="1"/>
  <c r="M15" i="2"/>
  <c r="N15" i="2"/>
  <c r="L15" i="2"/>
  <c r="G16" i="2"/>
  <c r="P15" i="2" l="1"/>
  <c r="K16" i="2"/>
  <c r="M16" i="2"/>
  <c r="L16" i="2"/>
  <c r="N16" i="2"/>
  <c r="G17" i="2"/>
  <c r="O16" i="2" l="1"/>
  <c r="P16" i="2"/>
  <c r="N17" i="2"/>
  <c r="M17" i="2"/>
  <c r="K17" i="2"/>
  <c r="L17" i="2"/>
  <c r="G18" i="2"/>
  <c r="O17" i="2" l="1"/>
  <c r="K18" i="2"/>
  <c r="O18" i="2" s="1"/>
  <c r="N18" i="2"/>
  <c r="M18" i="2"/>
  <c r="L18" i="2"/>
  <c r="G19" i="2"/>
  <c r="P17" i="2"/>
  <c r="P18" i="2" l="1"/>
  <c r="G20" i="2"/>
  <c r="M19" i="2"/>
  <c r="N19" i="2"/>
  <c r="L19" i="2"/>
  <c r="K19" i="2"/>
  <c r="O19" i="2" s="1"/>
  <c r="G21" i="2" l="1"/>
  <c r="M20" i="2"/>
  <c r="L20" i="2"/>
  <c r="K20" i="2"/>
  <c r="N20" i="2"/>
  <c r="P19" i="2"/>
  <c r="O20" i="2" l="1"/>
  <c r="G22" i="2"/>
  <c r="M21" i="2"/>
  <c r="L21" i="2"/>
  <c r="K21" i="2"/>
  <c r="N21" i="2"/>
  <c r="P20" i="2"/>
  <c r="O21" i="2" l="1"/>
  <c r="G23" i="2"/>
  <c r="M22" i="2"/>
  <c r="K22" i="2"/>
  <c r="N22" i="2"/>
  <c r="L22" i="2"/>
  <c r="P21" i="2"/>
  <c r="O22" i="2" l="1"/>
  <c r="P22" i="2"/>
  <c r="L23" i="2"/>
  <c r="N23" i="2"/>
  <c r="M23" i="2"/>
  <c r="K23" i="2"/>
  <c r="G24" i="2"/>
  <c r="O23" i="2" l="1"/>
  <c r="K24" i="2"/>
  <c r="M24" i="2"/>
  <c r="L24" i="2"/>
  <c r="N24" i="2"/>
  <c r="P23" i="2"/>
  <c r="G25" i="2"/>
  <c r="O24" i="2" l="1"/>
  <c r="P24" i="2"/>
  <c r="K25" i="2"/>
  <c r="O25" i="2" s="1"/>
  <c r="M25" i="2"/>
  <c r="N25" i="2"/>
  <c r="L25" i="2"/>
  <c r="G26" i="2"/>
  <c r="P25" i="2" l="1"/>
  <c r="L26" i="2"/>
  <c r="K26" i="2"/>
  <c r="M26" i="2"/>
  <c r="N26" i="2"/>
  <c r="G27" i="2"/>
  <c r="O26" i="2" l="1"/>
  <c r="G28" i="2"/>
  <c r="K27" i="2"/>
  <c r="L27" i="2"/>
  <c r="M27" i="2"/>
  <c r="N27" i="2"/>
  <c r="P26" i="2"/>
  <c r="O27" i="2" l="1"/>
  <c r="P27" i="2"/>
  <c r="G29" i="2"/>
  <c r="L28" i="2"/>
  <c r="M28" i="2"/>
  <c r="N28" i="2"/>
  <c r="K28" i="2"/>
  <c r="O28" i="2" l="1"/>
  <c r="G30" i="2"/>
  <c r="L29" i="2"/>
  <c r="N29" i="2"/>
  <c r="M29" i="2"/>
  <c r="K29" i="2"/>
  <c r="O29" i="2" s="1"/>
  <c r="P28" i="2"/>
  <c r="G31" i="2" l="1"/>
  <c r="M30" i="2"/>
  <c r="N30" i="2"/>
  <c r="L30" i="2"/>
  <c r="K30" i="2"/>
  <c r="P29" i="2"/>
  <c r="O30" i="2" l="1"/>
  <c r="K31" i="2"/>
  <c r="N31" i="2"/>
  <c r="L31" i="2"/>
  <c r="M31" i="2"/>
  <c r="G32" i="2"/>
  <c r="P30" i="2"/>
  <c r="O31" i="2" l="1"/>
  <c r="P31" i="2"/>
  <c r="M32" i="2"/>
  <c r="L32" i="2"/>
  <c r="N32" i="2"/>
  <c r="K32" i="2"/>
  <c r="G33" i="2"/>
  <c r="O32" i="2" l="1"/>
  <c r="P32" i="2"/>
  <c r="L33" i="2"/>
  <c r="M33" i="2"/>
  <c r="N33" i="2"/>
  <c r="K33" i="2"/>
  <c r="G34" i="2"/>
  <c r="O33" i="2" l="1"/>
  <c r="P33" i="2"/>
  <c r="G35" i="2"/>
  <c r="L34" i="2"/>
  <c r="N34" i="2"/>
  <c r="K34" i="2"/>
  <c r="O34" i="2" s="1"/>
  <c r="M34" i="2"/>
  <c r="G36" i="2" l="1"/>
  <c r="N35" i="2"/>
  <c r="L35" i="2"/>
  <c r="K35" i="2"/>
  <c r="M35" i="2"/>
  <c r="P34" i="2"/>
  <c r="O35" i="2" l="1"/>
  <c r="G37" i="2"/>
  <c r="P35" i="2"/>
  <c r="M36" i="2"/>
  <c r="N36" i="2"/>
  <c r="K36" i="2"/>
  <c r="O36" i="2" s="1"/>
  <c r="L36" i="2"/>
  <c r="G38" i="2" l="1"/>
  <c r="P36" i="2"/>
  <c r="M37" i="2"/>
  <c r="N37" i="2"/>
  <c r="L37" i="2"/>
  <c r="K37" i="2"/>
  <c r="O37" i="2" s="1"/>
  <c r="K38" i="2" l="1"/>
  <c r="M38" i="2"/>
  <c r="N38" i="2"/>
  <c r="L38" i="2"/>
  <c r="G39" i="2"/>
  <c r="P37" i="2"/>
  <c r="O38" i="2" l="1"/>
  <c r="P38" i="2"/>
  <c r="L39" i="2"/>
  <c r="N39" i="2"/>
  <c r="M39" i="2"/>
  <c r="K39" i="2"/>
  <c r="G40" i="2"/>
  <c r="O39" i="2" l="1"/>
  <c r="N40" i="2"/>
  <c r="L40" i="2"/>
  <c r="M40" i="2"/>
  <c r="K40" i="2"/>
  <c r="P39" i="2"/>
  <c r="G41" i="2"/>
  <c r="O40" i="2" l="1"/>
  <c r="N41" i="2"/>
  <c r="M41" i="2"/>
  <c r="L41" i="2"/>
  <c r="K41" i="2"/>
  <c r="P40" i="2"/>
  <c r="G42" i="2"/>
  <c r="O41" i="2" l="1"/>
  <c r="P41" i="2"/>
  <c r="G43" i="2"/>
  <c r="M42" i="2"/>
  <c r="L42" i="2"/>
  <c r="N42" i="2"/>
  <c r="K42" i="2"/>
  <c r="O42" i="2" l="1"/>
  <c r="G44" i="2"/>
  <c r="P42" i="2"/>
  <c r="M43" i="2"/>
  <c r="L43" i="2"/>
  <c r="N43" i="2"/>
  <c r="K43" i="2"/>
  <c r="O43" i="2" l="1"/>
  <c r="L44" i="2"/>
  <c r="N44" i="2"/>
  <c r="M44" i="2"/>
  <c r="K44" i="2"/>
  <c r="G45" i="2"/>
  <c r="P43" i="2"/>
  <c r="O44" i="2" l="1"/>
  <c r="M45" i="2"/>
  <c r="N45" i="2"/>
  <c r="L45" i="2"/>
  <c r="K45" i="2"/>
  <c r="P44" i="2"/>
  <c r="G46" i="2"/>
  <c r="O45" i="2" l="1"/>
  <c r="G47" i="2"/>
  <c r="P45" i="2"/>
  <c r="N46" i="2"/>
  <c r="M46" i="2"/>
  <c r="L46" i="2"/>
  <c r="K46" i="2"/>
  <c r="O46" i="2" l="1"/>
  <c r="P46" i="2"/>
  <c r="G48" i="2"/>
  <c r="L47" i="2"/>
  <c r="K47" i="2"/>
  <c r="N47" i="2"/>
  <c r="M47" i="2"/>
  <c r="O47" i="2" l="1"/>
  <c r="G49" i="2"/>
  <c r="P47" i="2"/>
  <c r="L48" i="2"/>
  <c r="K48" i="2"/>
  <c r="N48" i="2"/>
  <c r="M48" i="2"/>
  <c r="O48" i="2" l="1"/>
  <c r="G50" i="2"/>
  <c r="M49" i="2"/>
  <c r="N49" i="2"/>
  <c r="L49" i="2"/>
  <c r="K49" i="2"/>
  <c r="O49" i="2" s="1"/>
  <c r="P48" i="2"/>
  <c r="G51" i="2" l="1"/>
  <c r="P49" i="2"/>
  <c r="M50" i="2"/>
  <c r="L50" i="2"/>
  <c r="N50" i="2"/>
  <c r="K50" i="2"/>
  <c r="O50" i="2" s="1"/>
  <c r="P50" i="2" l="1"/>
  <c r="K51" i="2"/>
  <c r="L51" i="2"/>
  <c r="N51" i="2"/>
  <c r="M51" i="2"/>
  <c r="G52" i="2"/>
  <c r="O51" i="2" l="1"/>
  <c r="L52" i="2"/>
  <c r="M52" i="2"/>
  <c r="K52" i="2"/>
  <c r="O52" i="2" s="1"/>
  <c r="N52" i="2"/>
  <c r="G53" i="2"/>
  <c r="P51" i="2"/>
  <c r="P52" i="2" l="1"/>
  <c r="G54" i="2"/>
  <c r="M53" i="2"/>
  <c r="L53" i="2"/>
  <c r="N53" i="2"/>
  <c r="K53" i="2"/>
  <c r="O53" i="2" s="1"/>
  <c r="L54" i="2" l="1"/>
  <c r="M54" i="2"/>
  <c r="N54" i="2"/>
  <c r="K54" i="2"/>
  <c r="G55" i="2"/>
  <c r="P53" i="2"/>
  <c r="O54" i="2" l="1"/>
  <c r="P54" i="2"/>
  <c r="L55" i="2"/>
  <c r="N55" i="2"/>
  <c r="M55" i="2"/>
  <c r="K55" i="2"/>
  <c r="O55" i="2" s="1"/>
  <c r="G56" i="2"/>
  <c r="P55" i="2" l="1"/>
  <c r="K56" i="2"/>
  <c r="N56" i="2"/>
  <c r="M56" i="2"/>
  <c r="L56" i="2"/>
  <c r="G57" i="2"/>
  <c r="O56" i="2" l="1"/>
  <c r="G58" i="2"/>
  <c r="N57" i="2"/>
  <c r="L57" i="2"/>
  <c r="M57" i="2"/>
  <c r="K57" i="2"/>
  <c r="O57" i="2" s="1"/>
  <c r="P56" i="2"/>
  <c r="K58" i="2" l="1"/>
  <c r="L58" i="2"/>
  <c r="N58" i="2"/>
  <c r="M58" i="2"/>
  <c r="P57" i="2"/>
  <c r="G59" i="2"/>
  <c r="O58" i="2" l="1"/>
  <c r="G60" i="2"/>
  <c r="N59" i="2"/>
  <c r="K59" i="2"/>
  <c r="M59" i="2"/>
  <c r="L59" i="2"/>
  <c r="P58" i="2"/>
  <c r="O59" i="2" l="1"/>
  <c r="M60" i="2"/>
  <c r="L60" i="2"/>
  <c r="K60" i="2"/>
  <c r="O60" i="2" s="1"/>
  <c r="N60" i="2"/>
  <c r="G61" i="2"/>
  <c r="P59" i="2"/>
  <c r="P60" i="2" l="1"/>
  <c r="L61" i="2"/>
  <c r="M61" i="2"/>
  <c r="N61" i="2"/>
  <c r="K61" i="2"/>
  <c r="O61" i="2" s="1"/>
  <c r="G62" i="2"/>
  <c r="P61" i="2" l="1"/>
  <c r="G63" i="2"/>
  <c r="L62" i="2"/>
  <c r="K62" i="2"/>
  <c r="O62" i="2" s="1"/>
  <c r="M62" i="2"/>
  <c r="N62" i="2"/>
  <c r="M63" i="2" l="1"/>
  <c r="N63" i="2"/>
  <c r="L63" i="2"/>
  <c r="K63" i="2"/>
  <c r="G64" i="2"/>
  <c r="P62" i="2"/>
  <c r="O63" i="2" l="1"/>
  <c r="P63" i="2"/>
  <c r="N64" i="2"/>
  <c r="L64" i="2"/>
  <c r="M64" i="2"/>
  <c r="K64" i="2"/>
  <c r="O64" i="2" s="1"/>
  <c r="G65" i="2"/>
  <c r="P64" i="2" l="1"/>
  <c r="K65" i="2"/>
  <c r="L65" i="2"/>
  <c r="N65" i="2"/>
  <c r="M65" i="2"/>
  <c r="G66" i="2"/>
  <c r="O65" i="2" l="1"/>
  <c r="G67" i="2"/>
  <c r="K66" i="2"/>
  <c r="M66" i="2"/>
  <c r="N66" i="2"/>
  <c r="L66" i="2"/>
  <c r="P65" i="2"/>
  <c r="O66" i="2" l="1"/>
  <c r="P66" i="2"/>
  <c r="L67" i="2"/>
  <c r="N67" i="2"/>
  <c r="M67" i="2"/>
  <c r="K67" i="2"/>
  <c r="O67" i="2" s="1"/>
  <c r="G68" i="2"/>
  <c r="P67" i="2" l="1"/>
  <c r="L68" i="2"/>
  <c r="N68" i="2"/>
  <c r="M68" i="2"/>
  <c r="K68" i="2"/>
  <c r="O68" i="2" s="1"/>
  <c r="G69" i="2"/>
  <c r="P68" i="2" l="1"/>
  <c r="G70" i="2"/>
  <c r="K69" i="2"/>
  <c r="M69" i="2"/>
  <c r="L69" i="2"/>
  <c r="N69" i="2"/>
  <c r="O69" i="2" l="1"/>
  <c r="P69" i="2"/>
  <c r="N70" i="2"/>
  <c r="L70" i="2"/>
  <c r="K70" i="2"/>
  <c r="M70" i="2"/>
  <c r="G71" i="2"/>
  <c r="O70" i="2" l="1"/>
  <c r="G72" i="2"/>
  <c r="P70" i="2"/>
  <c r="L71" i="2"/>
  <c r="M71" i="2"/>
  <c r="N71" i="2"/>
  <c r="K71" i="2"/>
  <c r="O71" i="2" s="1"/>
  <c r="P71" i="2" l="1"/>
  <c r="L72" i="2"/>
  <c r="N72" i="2"/>
  <c r="M72" i="2"/>
  <c r="K72" i="2"/>
  <c r="O72" i="2" s="1"/>
  <c r="G73" i="2"/>
  <c r="P72" i="2" l="1"/>
  <c r="G74" i="2"/>
  <c r="N73" i="2"/>
  <c r="K73" i="2"/>
  <c r="O73" i="2" s="1"/>
  <c r="M73" i="2"/>
  <c r="L73" i="2"/>
  <c r="G75" i="2" l="1"/>
  <c r="M74" i="2"/>
  <c r="N74" i="2"/>
  <c r="L74" i="2"/>
  <c r="K74" i="2"/>
  <c r="O74" i="2" s="1"/>
  <c r="P73" i="2"/>
  <c r="G76" i="2" l="1"/>
  <c r="K75" i="2"/>
  <c r="N75" i="2"/>
  <c r="M75" i="2"/>
  <c r="L75" i="2"/>
  <c r="P74" i="2"/>
  <c r="O75" i="2" l="1"/>
  <c r="P75" i="2"/>
  <c r="G77" i="2"/>
  <c r="L76" i="2"/>
  <c r="N76" i="2"/>
  <c r="K76" i="2"/>
  <c r="O76" i="2" s="1"/>
  <c r="M76" i="2"/>
  <c r="M77" i="2" l="1"/>
  <c r="N77" i="2"/>
  <c r="L77" i="2"/>
  <c r="K77" i="2"/>
  <c r="O77" i="2" s="1"/>
  <c r="P76" i="2"/>
  <c r="P77" i="2" l="1"/>
  <c r="L78" i="2"/>
  <c r="K78" i="2"/>
  <c r="N78" i="2"/>
  <c r="M78" i="2"/>
  <c r="O78" i="2" l="1"/>
  <c r="K79" i="2"/>
  <c r="M79" i="2"/>
  <c r="N79" i="2"/>
  <c r="L79" i="2"/>
  <c r="P78" i="2"/>
  <c r="O79" i="2" l="1"/>
  <c r="L80" i="2"/>
  <c r="K80" i="2"/>
  <c r="M80" i="2"/>
  <c r="N80" i="2"/>
  <c r="G81" i="2"/>
  <c r="P79" i="2"/>
  <c r="O80" i="2" l="1"/>
  <c r="L81" i="2"/>
  <c r="N81" i="2"/>
  <c r="M81" i="2"/>
  <c r="K81" i="2"/>
  <c r="O81" i="2" s="1"/>
  <c r="G82" i="2"/>
  <c r="G78" i="2"/>
  <c r="G79" i="2"/>
  <c r="G80" i="2"/>
  <c r="P80" i="2"/>
  <c r="P81" i="2" l="1"/>
  <c r="K82" i="2"/>
  <c r="M82" i="2"/>
  <c r="L82" i="2"/>
  <c r="N82" i="2"/>
  <c r="O82" i="2" l="1"/>
  <c r="P82" i="2"/>
</calcChain>
</file>

<file path=xl/sharedStrings.xml><?xml version="1.0" encoding="utf-8"?>
<sst xmlns="http://schemas.openxmlformats.org/spreadsheetml/2006/main" count="44" uniqueCount="20">
  <si>
    <t>X</t>
  </si>
  <si>
    <t>Y</t>
  </si>
  <si>
    <t>c0</t>
  </si>
  <si>
    <t>c1</t>
  </si>
  <si>
    <t>c2</t>
  </si>
  <si>
    <t>polynomial</t>
  </si>
  <si>
    <t>bspline2</t>
  </si>
  <si>
    <t>t</t>
  </si>
  <si>
    <t>w1</t>
  </si>
  <si>
    <t>w2</t>
  </si>
  <si>
    <t>w3</t>
  </si>
  <si>
    <t>cubic spline</t>
  </si>
  <si>
    <t>bspline3</t>
  </si>
  <si>
    <t>hermite spline</t>
  </si>
  <si>
    <t>w4</t>
  </si>
  <si>
    <t>m</t>
  </si>
  <si>
    <t>hermite</t>
  </si>
  <si>
    <t>T</t>
  </si>
  <si>
    <t>t0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</si>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</sst>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polynomial!$B$17:$B$25</c:f>
              <c:numCache>
                <c:formatCode>General</c:formatCode>
                <c:ptCount val="9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</c:numCache>
            </c:numRef>
          </c:xVal>
          <c:yVal>
            <c:numRef>
              <c:f>polynomial!$B$3:$B$11</c:f>
              <c:numCache>
                <c:formatCode>General</c:formatCode>
                <c:ptCount val="9"/>
                <c:pt idx="0">
                  <c:v>-3</c:v>
                </c:pt>
                <c:pt idx="1">
                  <c:v>-4</c:v>
                </c:pt>
                <c:pt idx="2">
                  <c:v>4</c:v>
                </c:pt>
                <c:pt idx="3">
                  <c:v>-3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Polynomial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Sheet2!$B$2:$B$82</c:f>
              <c:numCache>
                <c:formatCode>General</c:formatCode>
                <c:ptCount val="81"/>
                <c:pt idx="0">
                  <c:v>-2.0000000699999978</c:v>
                </c:pt>
                <c:pt idx="1">
                  <c:v>-2.6421360878751252</c:v>
                </c:pt>
                <c:pt idx="2">
                  <c:v>-2.9285453041072804</c:v>
                </c:pt>
                <c:pt idx="3">
                  <c:v>-2.9599015582915906</c:v>
                </c:pt>
                <c:pt idx="4">
                  <c:v>-2.8172492857769771</c:v>
                </c:pt>
                <c:pt idx="5">
                  <c:v>-2.5646972675039041</c:v>
                </c:pt>
                <c:pt idx="6">
                  <c:v>-2.2518604798694297</c:v>
                </c:pt>
                <c:pt idx="7">
                  <c:v>-1.9160646446163523</c:v>
                </c:pt>
                <c:pt idx="8">
                  <c:v>-1.5843276787434526</c:v>
                </c:pt>
                <c:pt idx="9">
                  <c:v>-1.275131844434013</c:v>
                </c:pt>
                <c:pt idx="10">
                  <c:v>-0.99999999899999792</c:v>
                </c:pt>
                <c:pt idx="11">
                  <c:v>-0.76488894483947767</c:v>
                </c:pt>
                <c:pt idx="12">
                  <c:v>-0.57141247940508544</c:v>
                </c:pt>
                <c:pt idx="13">
                  <c:v>-0.41790634518148168</c:v>
                </c:pt>
                <c:pt idx="14">
                  <c:v>-0.30034687967000762</c:v>
                </c:pt>
                <c:pt idx="15">
                  <c:v>-0.21313476537890572</c:v>
                </c:pt>
                <c:pt idx="16">
                  <c:v>-0.14975487981768157</c:v>
                </c:pt>
                <c:pt idx="17">
                  <c:v>-0.1033228454943831</c:v>
                </c:pt>
                <c:pt idx="18">
                  <c:v>-6.7028479914769706E-2</c:v>
                </c:pt>
                <c:pt idx="19">
                  <c:v>-3.4485945582541574E-2</c:v>
                </c:pt>
                <c:pt idx="20">
                  <c:v>2.3711191712849648E-16</c:v>
                </c:pt>
                <c:pt idx="21">
                  <c:v>4.1242654331295321E-2</c:v>
                </c:pt>
                <c:pt idx="22">
                  <c:v>9.3048319910100874E-2</c:v>
                </c:pt>
                <c:pt idx="23">
                  <c:v>0.15814935423533871</c:v>
                </c:pt>
                <c:pt idx="24">
                  <c:v>0.23818751980604988</c:v>
                </c:pt>
                <c:pt idx="25">
                  <c:v>0.33374023412109444</c:v>
                </c:pt>
                <c:pt idx="26">
                  <c:v>0.44438271967803727</c:v>
                </c:pt>
                <c:pt idx="27">
                  <c:v>0.56877945397046059</c:v>
                </c:pt>
                <c:pt idx="28">
                  <c:v>0.70479871948274764</c:v>
                </c:pt>
                <c:pt idx="29">
                  <c:v>0.8496444536811808</c:v>
                </c:pt>
                <c:pt idx="30">
                  <c:v>0.99999999900000103</c:v>
                </c:pt>
                <c:pt idx="31">
                  <c:v>1.1521787528208787</c:v>
                </c:pt>
                <c:pt idx="32">
                  <c:v>1.3022771174440408</c:v>
                </c:pt>
                <c:pt idx="33">
                  <c:v>1.4463255500491123</c:v>
                </c:pt>
                <c:pt idx="34">
                  <c:v>1.5804339126435165</c:v>
                </c:pt>
                <c:pt idx="35">
                  <c:v>1.7009277219960952</c:v>
                </c:pt>
                <c:pt idx="36">
                  <c:v>1.8044722995534044</c:v>
                </c:pt>
                <c:pt idx="37">
                  <c:v>1.8881822213359354</c:v>
                </c:pt>
                <c:pt idx="38">
                  <c:v>1.9497138678113362</c:v>
                </c:pt>
                <c:pt idx="39">
                  <c:v>1.9873392737414697</c:v>
                </c:pt>
                <c:pt idx="40">
                  <c:v>1.9999998779999997</c:v>
                </c:pt>
                <c:pt idx="41">
                  <c:v>1.9873391733569479</c:v>
                </c:pt>
                <c:pt idx="42">
                  <c:v>1.9497136562264894</c:v>
                </c:pt>
                <c:pt idx="43">
                  <c:v>1.8881818763740721</c:v>
                </c:pt>
                <c:pt idx="44">
                  <c:v>1.8044717865787057</c:v>
                </c:pt>
                <c:pt idx="45">
                  <c:v>1.7009269922460899</c:v>
                </c:pt>
                <c:pt idx="46">
                  <c:v>1.5804329009680957</c:v>
                </c:pt>
                <c:pt idx="47">
                  <c:v>1.4463241720238007</c:v>
                </c:pt>
                <c:pt idx="48">
                  <c:v>1.3022752658172374</c:v>
                </c:pt>
                <c:pt idx="49">
                  <c:v>1.1521762932466437</c:v>
                </c:pt>
                <c:pt idx="50">
                  <c:v>0.99999676499999346</c:v>
                </c:pt>
                <c:pt idx="51">
                  <c:v>0.84964024077117806</c:v>
                </c:pt>
                <c:pt idx="52">
                  <c:v>0.70479327839121453</c:v>
                </c:pt>
                <c:pt idx="53">
                  <c:v>0.56877248286849102</c:v>
                </c:pt>
                <c:pt idx="54">
                  <c:v>0.44437385533194629</c:v>
                </c:pt>
                <c:pt idx="55">
                  <c:v>0.33372904187110919</c:v>
                </c:pt>
                <c:pt idx="56">
                  <c:v>0.23817348226580748</c:v>
                </c:pt>
                <c:pt idx="57">
                  <c:v>0.15813185859980905</c:v>
                </c:pt>
                <c:pt idx="58">
                  <c:v>9.3026643750683036E-2</c:v>
                </c:pt>
                <c:pt idx="59">
                  <c:v>4.1215949749002334E-2</c:v>
                </c:pt>
                <c:pt idx="60">
                  <c:v>-3.272399999332265E-5</c:v>
                </c:pt>
                <c:pt idx="61">
                  <c:v>-3.452584264069003E-2</c:v>
                </c:pt>
                <c:pt idx="62">
                  <c:v>-6.7076887943983365E-2</c:v>
                </c:pt>
                <c:pt idx="63">
                  <c:v>-0.10338131054544419</c:v>
                </c:pt>
                <c:pt idx="64">
                  <c:v>-0.1498251823524015</c:v>
                </c:pt>
                <c:pt idx="65">
                  <c:v>-0.213218949128958</c:v>
                </c:pt>
                <c:pt idx="66">
                  <c:v>-0.30044728326578252</c:v>
                </c:pt>
                <c:pt idx="67">
                  <c:v>-0.41802563674616522</c:v>
                </c:pt>
                <c:pt idx="68">
                  <c:v>-0.57155369431410463</c:v>
                </c:pt>
                <c:pt idx="69">
                  <c:v>-0.76505552685495104</c:v>
                </c:pt>
                <c:pt idx="70">
                  <c:v>-1.0001958449998938</c:v>
                </c:pt>
                <c:pt idx="71">
                  <c:v>-1.2753613529589529</c:v>
                </c:pt>
                <c:pt idx="72">
                  <c:v>-1.5845958025978462</c:v>
                </c:pt>
                <c:pt idx="73">
                  <c:v>-1.9163769477617052</c:v>
                </c:pt>
                <c:pt idx="74">
                  <c:v>-2.2522231988658632</c:v>
                </c:pt>
                <c:pt idx="75">
                  <c:v>-2.5651173777541771</c:v>
                </c:pt>
                <c:pt idx="76">
                  <c:v>-2.8177345728349792</c:v>
                </c:pt>
                <c:pt idx="77">
                  <c:v>-2.960460694521089</c:v>
                </c:pt>
                <c:pt idx="78">
                  <c:v>-2.9291879309582782</c:v>
                </c:pt>
                <c:pt idx="79">
                  <c:v>-2.6428729040849248</c:v>
                </c:pt>
                <c:pt idx="80">
                  <c:v>-2.0008429260001321</c:v>
                </c:pt>
              </c:numCache>
            </c:numRef>
          </c:xVal>
          <c:yVal>
            <c:numRef>
              <c:f>Sheet2!$C$2:$C$82</c:f>
              <c:numCache>
                <c:formatCode>General</c:formatCode>
                <c:ptCount val="81"/>
                <c:pt idx="0">
                  <c:v>-3.0000000740000097</c:v>
                </c:pt>
                <c:pt idx="1">
                  <c:v>-14.0927887736163</c:v>
                </c:pt>
                <c:pt idx="2">
                  <c:v>-20.360099878345125</c:v>
                </c:pt>
                <c:pt idx="3">
                  <c:v>-23.011688773073903</c:v>
                </c:pt>
                <c:pt idx="4">
                  <c:v>-23.047605778500909</c:v>
                </c:pt>
                <c:pt idx="5">
                  <c:v>-21.284149182359354</c:v>
                </c:pt>
                <c:pt idx="6">
                  <c:v>-18.377587208144249</c:v>
                </c:pt>
                <c:pt idx="7">
                  <c:v>-14.845769946341388</c:v>
                </c:pt>
                <c:pt idx="8">
                  <c:v>-11.087749123158781</c:v>
                </c:pt>
                <c:pt idx="9">
                  <c:v>-7.4015204317600682</c:v>
                </c:pt>
                <c:pt idx="10">
                  <c:v>-4.0000000009999743</c:v>
                </c:pt>
                <c:pt idx="11">
                  <c:v>-1.0253434266615911</c:v>
                </c:pt>
                <c:pt idx="12">
                  <c:v>1.4382873598045844</c:v>
                </c:pt>
                <c:pt idx="13">
                  <c:v>3.3534072600400346</c:v>
                </c:pt>
                <c:pt idx="14">
                  <c:v>4.7192422400361158</c:v>
                </c:pt>
                <c:pt idx="15">
                  <c:v>5.5630187988906297</c:v>
                </c:pt>
                <c:pt idx="16">
                  <c:v>5.9324160000631574</c:v>
                </c:pt>
                <c:pt idx="17">
                  <c:v>5.8890905401293212</c:v>
                </c:pt>
                <c:pt idx="18">
                  <c:v>5.5031884800340825</c:v>
                </c:pt>
                <c:pt idx="19">
                  <c:v>4.8487604138442002</c:v>
                </c:pt>
                <c:pt idx="20">
                  <c:v>3.9999999999999942</c:v>
                </c:pt>
                <c:pt idx="21">
                  <c:v>3.0282289300665259</c:v>
                </c:pt>
                <c:pt idx="22">
                  <c:v>1.9995545599843392</c:v>
                </c:pt>
                <c:pt idx="23">
                  <c:v>0.97312957881987283</c:v>
                </c:pt>
                <c:pt idx="24">
                  <c:v>-5.3759984313549666E-5</c:v>
                </c:pt>
                <c:pt idx="25">
                  <c:v>-0.87789916985938066</c:v>
                </c:pt>
                <c:pt idx="26">
                  <c:v>-1.6275327998599849</c:v>
                </c:pt>
                <c:pt idx="27">
                  <c:v>-2.2252786659138653</c:v>
                </c:pt>
                <c:pt idx="28">
                  <c:v>-2.6563379195710999</c:v>
                </c:pt>
                <c:pt idx="29">
                  <c:v>-2.9142236792529328</c:v>
                </c:pt>
                <c:pt idx="30">
                  <c:v>-2.9999999989999999</c:v>
                </c:pt>
                <c:pt idx="31">
                  <c:v>-2.9213703997198834</c:v>
                </c:pt>
                <c:pt idx="32">
                  <c:v>-2.691658237933797</c:v>
                </c:pt>
                <c:pt idx="33">
                  <c:v>-2.3287180370223406</c:v>
                </c:pt>
                <c:pt idx="34">
                  <c:v>-1.8538137559701604</c:v>
                </c:pt>
                <c:pt idx="35">
                  <c:v>-1.2904968206093703</c:v>
                </c:pt>
                <c:pt idx="36">
                  <c:v>-0.6635135923616704</c:v>
                </c:pt>
                <c:pt idx="37">
                  <c:v>2.2312005210374242E-3</c:v>
                </c:pt>
                <c:pt idx="38">
                  <c:v>0.68263169421765335</c:v>
                </c:pt>
                <c:pt idx="39">
                  <c:v>1.3552385581005002</c:v>
                </c:pt>
                <c:pt idx="40">
                  <c:v>2.0000000260000057</c:v>
                </c:pt>
                <c:pt idx="41">
                  <c:v>2.5998723649711426</c:v>
                </c:pt>
                <c:pt idx="42">
                  <c:v>3.1412890065621344</c:v>
                </c:pt>
                <c:pt idx="43">
                  <c:v>3.6144807155853407</c:v>
                </c:pt>
                <c:pt idx="44">
                  <c:v>4.013642321390515</c:v>
                </c:pt>
                <c:pt idx="45">
                  <c:v>4.3369446866406189</c:v>
                </c:pt>
                <c:pt idx="46">
                  <c:v>4.5863937385900577</c:v>
                </c:pt>
                <c:pt idx="47">
                  <c:v>4.7675415378659913</c:v>
                </c:pt>
                <c:pt idx="48">
                  <c:v>4.889057509752309</c:v>
                </c:pt>
                <c:pt idx="49">
                  <c:v>4.9621711129765274</c:v>
                </c:pt>
                <c:pt idx="50">
                  <c:v>5.0000003709999277</c:v>
                </c:pt>
                <c:pt idx="51">
                  <c:v>5.0167838408114989</c:v>
                </c:pt>
                <c:pt idx="52">
                  <c:v>5.02703674422429</c:v>
                </c:pt>
                <c:pt idx="53">
                  <c:v>5.0446551366751322</c:v>
                </c:pt>
                <c:pt idx="54">
                  <c:v>5.0819951385297486</c:v>
                </c:pt>
                <c:pt idx="55">
                  <c:v>5.148957403890762</c:v>
                </c:pt>
                <c:pt idx="56">
                  <c:v>5.2521101519072317</c:v>
                </c:pt>
                <c:pt idx="57">
                  <c:v>5.3938872355929561</c:v>
                </c:pt>
                <c:pt idx="58">
                  <c:v>5.571900873144898</c:v>
                </c:pt>
                <c:pt idx="59">
                  <c:v>5.778411816767175</c:v>
                </c:pt>
                <c:pt idx="60">
                  <c:v>6.000002884000196</c:v>
                </c:pt>
                <c:pt idx="61">
                  <c:v>6.2175049265537154</c:v>
                </c:pt>
                <c:pt idx="62">
                  <c:v>6.4062274616438799</c:v>
                </c:pt>
                <c:pt idx="63">
                  <c:v>6.5365493408381781</c:v>
                </c:pt>
                <c:pt idx="64">
                  <c:v>6.5749279813990142</c:v>
                </c:pt>
                <c:pt idx="65">
                  <c:v>6.4853888351403839</c:v>
                </c:pt>
                <c:pt idx="66">
                  <c:v>6.2315599197834217</c:v>
                </c:pt>
                <c:pt idx="67">
                  <c:v>5.7793193878155762</c:v>
                </c:pt>
                <c:pt idx="68">
                  <c:v>5.1001272578678254</c:v>
                </c:pt>
                <c:pt idx="69">
                  <c:v>4.1751155835850113</c:v>
                </c:pt>
                <c:pt idx="70">
                  <c:v>3.0000144850005199</c:v>
                </c:pt>
                <c:pt idx="71">
                  <c:v>1.5909946174306242</c:v>
                </c:pt>
                <c:pt idx="72">
                  <c:v>-8.490197148603329E-3</c:v>
                </c:pt>
                <c:pt idx="73">
                  <c:v>-1.7197733011726086</c:v>
                </c:pt>
                <c:pt idx="74">
                  <c:v>-3.4198684701259481</c:v>
                </c:pt>
                <c:pt idx="75">
                  <c:v>-4.9310929436078368</c:v>
                </c:pt>
                <c:pt idx="76">
                  <c:v>-6.0093238939098228</c:v>
                </c:pt>
                <c:pt idx="77">
                  <c:v>-6.3307888571198419</c:v>
                </c:pt>
                <c:pt idx="78">
                  <c:v>-5.4772875016442413</c:v>
                </c:pt>
                <c:pt idx="79">
                  <c:v>-2.9197389593355183</c:v>
                </c:pt>
                <c:pt idx="80">
                  <c:v>2.0000542060079169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bspline2</c:v>
                </c:pt>
              </c:strCache>
            </c:strRef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Sheet2!$F$2:$F$82</c:f>
              <c:numCache>
                <c:formatCode>General</c:formatCode>
                <c:ptCount val="81"/>
                <c:pt idx="0">
                  <c:v>-2</c:v>
                </c:pt>
                <c:pt idx="1">
                  <c:v>-1.98</c:v>
                </c:pt>
                <c:pt idx="2">
                  <c:v>-1.92</c:v>
                </c:pt>
                <c:pt idx="3">
                  <c:v>-1.82</c:v>
                </c:pt>
                <c:pt idx="4">
                  <c:v>-1.68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-1.1999999999999997</c:v>
                </c:pt>
                <c:pt idx="9">
                  <c:v>-1.0999999999999996</c:v>
                </c:pt>
                <c:pt idx="10">
                  <c:v>-0.99999999999999967</c:v>
                </c:pt>
                <c:pt idx="11">
                  <c:v>-0.89999999999999969</c:v>
                </c:pt>
                <c:pt idx="12">
                  <c:v>-0.79999999999999971</c:v>
                </c:pt>
                <c:pt idx="13">
                  <c:v>-0.69999999999999973</c:v>
                </c:pt>
                <c:pt idx="14">
                  <c:v>-0.59999999999999976</c:v>
                </c:pt>
                <c:pt idx="15">
                  <c:v>-0.49999999999999978</c:v>
                </c:pt>
                <c:pt idx="16">
                  <c:v>-0.4</c:v>
                </c:pt>
                <c:pt idx="17">
                  <c:v>-0.30000000000000004</c:v>
                </c:pt>
                <c:pt idx="18">
                  <c:v>-0.20000000000000007</c:v>
                </c:pt>
                <c:pt idx="19">
                  <c:v>-0.10000000000000003</c:v>
                </c:pt>
                <c:pt idx="20">
                  <c:v>0</c:v>
                </c:pt>
                <c:pt idx="21">
                  <c:v>9.9999999999999978E-2</c:v>
                </c:pt>
                <c:pt idx="22">
                  <c:v>0.19999999999999996</c:v>
                </c:pt>
                <c:pt idx="23">
                  <c:v>0.30000000000000004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0.79999999999999993</c:v>
                </c:pt>
                <c:pt idx="29">
                  <c:v>0.89999999999999991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1.5000000000000004</c:v>
                </c:pt>
                <c:pt idx="36">
                  <c:v>1.59</c:v>
                </c:pt>
                <c:pt idx="37">
                  <c:v>1.6600000000000001</c:v>
                </c:pt>
                <c:pt idx="38">
                  <c:v>1.7100000000000002</c:v>
                </c:pt>
                <c:pt idx="39">
                  <c:v>1.74</c:v>
                </c:pt>
                <c:pt idx="40">
                  <c:v>1.7499999999999998</c:v>
                </c:pt>
                <c:pt idx="41">
                  <c:v>1.7400000000000002</c:v>
                </c:pt>
                <c:pt idx="42">
                  <c:v>1.7099999999999995</c:v>
                </c:pt>
                <c:pt idx="43">
                  <c:v>1.66</c:v>
                </c:pt>
                <c:pt idx="44">
                  <c:v>1.5899999999999994</c:v>
                </c:pt>
                <c:pt idx="45">
                  <c:v>1.4999999999999996</c:v>
                </c:pt>
                <c:pt idx="46">
                  <c:v>1.4</c:v>
                </c:pt>
                <c:pt idx="47">
                  <c:v>1.2999999999999998</c:v>
                </c:pt>
                <c:pt idx="48">
                  <c:v>1.1999999999999997</c:v>
                </c:pt>
                <c:pt idx="49">
                  <c:v>1.0999999999999996</c:v>
                </c:pt>
                <c:pt idx="50">
                  <c:v>0.99999999999999956</c:v>
                </c:pt>
                <c:pt idx="51">
                  <c:v>0.89999999999999947</c:v>
                </c:pt>
                <c:pt idx="52">
                  <c:v>0.79999999999999938</c:v>
                </c:pt>
                <c:pt idx="53">
                  <c:v>0.69999999999999929</c:v>
                </c:pt>
                <c:pt idx="54">
                  <c:v>0.5999999999999992</c:v>
                </c:pt>
                <c:pt idx="55">
                  <c:v>0.49999999999999911</c:v>
                </c:pt>
                <c:pt idx="56">
                  <c:v>0.39999999999999991</c:v>
                </c:pt>
                <c:pt idx="57">
                  <c:v>0.29999999999999982</c:v>
                </c:pt>
                <c:pt idx="58">
                  <c:v>0.19999999999999973</c:v>
                </c:pt>
                <c:pt idx="59">
                  <c:v>9.9999999999999645E-2</c:v>
                </c:pt>
                <c:pt idx="60">
                  <c:v>0</c:v>
                </c:pt>
                <c:pt idx="61">
                  <c:v>-9.9999999999999645E-2</c:v>
                </c:pt>
                <c:pt idx="62">
                  <c:v>-0.19999999999999929</c:v>
                </c:pt>
                <c:pt idx="63">
                  <c:v>-0.29999999999999893</c:v>
                </c:pt>
                <c:pt idx="64">
                  <c:v>-0.39999999999999858</c:v>
                </c:pt>
                <c:pt idx="65">
                  <c:v>-0.49999999999999822</c:v>
                </c:pt>
                <c:pt idx="66">
                  <c:v>-0.59999999999999964</c:v>
                </c:pt>
                <c:pt idx="67">
                  <c:v>-0.69999999999999929</c:v>
                </c:pt>
                <c:pt idx="68">
                  <c:v>-0.79999999999999893</c:v>
                </c:pt>
                <c:pt idx="69">
                  <c:v>-0.89999999999999858</c:v>
                </c:pt>
                <c:pt idx="70">
                  <c:v>-0.99999999999999822</c:v>
                </c:pt>
                <c:pt idx="71">
                  <c:v>-1.0999999999999979</c:v>
                </c:pt>
                <c:pt idx="72">
                  <c:v>-1.1999999999999975</c:v>
                </c:pt>
                <c:pt idx="73">
                  <c:v>-1.2999999999999972</c:v>
                </c:pt>
                <c:pt idx="74">
                  <c:v>-1.3999999999999968</c:v>
                </c:pt>
                <c:pt idx="75">
                  <c:v>-1.4999999999999964</c:v>
                </c:pt>
                <c:pt idx="76">
                  <c:v>-1.68</c:v>
                </c:pt>
                <c:pt idx="77">
                  <c:v>-1.8199999999999998</c:v>
                </c:pt>
                <c:pt idx="78">
                  <c:v>-1.9200000000000002</c:v>
                </c:pt>
                <c:pt idx="79">
                  <c:v>-1.9799999999999998</c:v>
                </c:pt>
                <c:pt idx="80">
                  <c:v>-2</c:v>
                </c:pt>
              </c:numCache>
            </c:numRef>
          </c:xVal>
          <c:yVal>
            <c:numRef>
              <c:f>Sheet2!$G$2:$G$82</c:f>
              <c:numCache>
                <c:formatCode>General</c:formatCode>
                <c:ptCount val="81"/>
                <c:pt idx="0">
                  <c:v>-3</c:v>
                </c:pt>
                <c:pt idx="1">
                  <c:v>-3.02</c:v>
                </c:pt>
                <c:pt idx="2">
                  <c:v>-3.08</c:v>
                </c:pt>
                <c:pt idx="3">
                  <c:v>-3.18</c:v>
                </c:pt>
                <c:pt idx="4">
                  <c:v>-3.3200000000000003</c:v>
                </c:pt>
                <c:pt idx="5">
                  <c:v>-3.5</c:v>
                </c:pt>
                <c:pt idx="6">
                  <c:v>-3.5550000000000002</c:v>
                </c:pt>
                <c:pt idx="7">
                  <c:v>-3.52</c:v>
                </c:pt>
                <c:pt idx="8">
                  <c:v>-3.3949999999999996</c:v>
                </c:pt>
                <c:pt idx="9">
                  <c:v>-3.1799999999999988</c:v>
                </c:pt>
                <c:pt idx="10">
                  <c:v>-2.8749999999999982</c:v>
                </c:pt>
                <c:pt idx="11">
                  <c:v>-2.4799999999999986</c:v>
                </c:pt>
                <c:pt idx="12">
                  <c:v>-1.9949999999999983</c:v>
                </c:pt>
                <c:pt idx="13">
                  <c:v>-1.4199999999999986</c:v>
                </c:pt>
                <c:pt idx="14">
                  <c:v>-0.75499999999999856</c:v>
                </c:pt>
                <c:pt idx="15">
                  <c:v>0</c:v>
                </c:pt>
                <c:pt idx="16">
                  <c:v>0.72499999999999987</c:v>
                </c:pt>
                <c:pt idx="17">
                  <c:v>1.2999999999999998</c:v>
                </c:pt>
                <c:pt idx="18">
                  <c:v>1.7249999999999996</c:v>
                </c:pt>
                <c:pt idx="19">
                  <c:v>2</c:v>
                </c:pt>
                <c:pt idx="20">
                  <c:v>2.125</c:v>
                </c:pt>
                <c:pt idx="21">
                  <c:v>2.1</c:v>
                </c:pt>
                <c:pt idx="22">
                  <c:v>1.9250000000000003</c:v>
                </c:pt>
                <c:pt idx="23">
                  <c:v>1.5999999999999996</c:v>
                </c:pt>
                <c:pt idx="24">
                  <c:v>1.125</c:v>
                </c:pt>
                <c:pt idx="25">
                  <c:v>0.5</c:v>
                </c:pt>
                <c:pt idx="26">
                  <c:v>-0.13999999999999987</c:v>
                </c:pt>
                <c:pt idx="27">
                  <c:v>-0.65999999999999981</c:v>
                </c:pt>
                <c:pt idx="28">
                  <c:v>-1.06</c:v>
                </c:pt>
                <c:pt idx="29">
                  <c:v>-1.3399999999999999</c:v>
                </c:pt>
                <c:pt idx="30">
                  <c:v>-1.5</c:v>
                </c:pt>
                <c:pt idx="31">
                  <c:v>-1.5400000000000005</c:v>
                </c:pt>
                <c:pt idx="32">
                  <c:v>-1.4599999999999995</c:v>
                </c:pt>
                <c:pt idx="33">
                  <c:v>-1.2599999999999989</c:v>
                </c:pt>
                <c:pt idx="34">
                  <c:v>-0.93999999999999861</c:v>
                </c:pt>
                <c:pt idx="35">
                  <c:v>-0.49999999999999822</c:v>
                </c:pt>
                <c:pt idx="36">
                  <c:v>-9.9999999999995735E-3</c:v>
                </c:pt>
                <c:pt idx="37">
                  <c:v>0.4600000000000008</c:v>
                </c:pt>
                <c:pt idx="38">
                  <c:v>0.91000000000000114</c:v>
                </c:pt>
                <c:pt idx="39">
                  <c:v>1.3400000000000014</c:v>
                </c:pt>
                <c:pt idx="40">
                  <c:v>1.7500000000000007</c:v>
                </c:pt>
                <c:pt idx="41">
                  <c:v>2.1400000000000015</c:v>
                </c:pt>
                <c:pt idx="42">
                  <c:v>2.5100000000000011</c:v>
                </c:pt>
                <c:pt idx="43">
                  <c:v>2.8600000000000021</c:v>
                </c:pt>
                <c:pt idx="44">
                  <c:v>3.1900000000000017</c:v>
                </c:pt>
                <c:pt idx="45">
                  <c:v>3.5000000000000022</c:v>
                </c:pt>
                <c:pt idx="46">
                  <c:v>3.79</c:v>
                </c:pt>
                <c:pt idx="47">
                  <c:v>4.0600000000000005</c:v>
                </c:pt>
                <c:pt idx="48">
                  <c:v>4.3100000000000005</c:v>
                </c:pt>
                <c:pt idx="49">
                  <c:v>4.5400000000000009</c:v>
                </c:pt>
                <c:pt idx="50">
                  <c:v>4.7500000000000018</c:v>
                </c:pt>
                <c:pt idx="51">
                  <c:v>4.9400000000000013</c:v>
                </c:pt>
                <c:pt idx="52">
                  <c:v>5.1100000000000003</c:v>
                </c:pt>
                <c:pt idx="53">
                  <c:v>5.2600000000000007</c:v>
                </c:pt>
                <c:pt idx="54">
                  <c:v>5.3900000000000015</c:v>
                </c:pt>
                <c:pt idx="55">
                  <c:v>5.5000000000000009</c:v>
                </c:pt>
                <c:pt idx="56">
                  <c:v>5.5799999999999992</c:v>
                </c:pt>
                <c:pt idx="57">
                  <c:v>5.62</c:v>
                </c:pt>
                <c:pt idx="58">
                  <c:v>5.62</c:v>
                </c:pt>
                <c:pt idx="59">
                  <c:v>5.58</c:v>
                </c:pt>
                <c:pt idx="60">
                  <c:v>5.5</c:v>
                </c:pt>
                <c:pt idx="61">
                  <c:v>5.3800000000000008</c:v>
                </c:pt>
                <c:pt idx="62">
                  <c:v>5.2200000000000015</c:v>
                </c:pt>
                <c:pt idx="63">
                  <c:v>5.0200000000000022</c:v>
                </c:pt>
                <c:pt idx="64">
                  <c:v>4.7800000000000038</c:v>
                </c:pt>
                <c:pt idx="65">
                  <c:v>4.5000000000000053</c:v>
                </c:pt>
                <c:pt idx="66">
                  <c:v>4.2100000000000009</c:v>
                </c:pt>
                <c:pt idx="67">
                  <c:v>3.9400000000000017</c:v>
                </c:pt>
                <c:pt idx="68">
                  <c:v>3.6900000000000026</c:v>
                </c:pt>
                <c:pt idx="69">
                  <c:v>3.4600000000000031</c:v>
                </c:pt>
                <c:pt idx="70">
                  <c:v>3.2500000000000036</c:v>
                </c:pt>
                <c:pt idx="71">
                  <c:v>3.0600000000000041</c:v>
                </c:pt>
                <c:pt idx="72">
                  <c:v>2.8900000000000041</c:v>
                </c:pt>
                <c:pt idx="73">
                  <c:v>2.7400000000000038</c:v>
                </c:pt>
                <c:pt idx="74">
                  <c:v>2.6100000000000039</c:v>
                </c:pt>
                <c:pt idx="75">
                  <c:v>2.5000000000000036</c:v>
                </c:pt>
                <c:pt idx="76">
                  <c:v>2.3199999999999998</c:v>
                </c:pt>
                <c:pt idx="77">
                  <c:v>2.1800000000000002</c:v>
                </c:pt>
                <c:pt idx="78">
                  <c:v>2.08</c:v>
                </c:pt>
                <c:pt idx="79">
                  <c:v>2.02</c:v>
                </c:pt>
                <c:pt idx="80">
                  <c:v>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Sheet2!$P$1</c:f>
              <c:strCache>
                <c:ptCount val="1"/>
                <c:pt idx="0">
                  <c:v>bspline3</c:v>
                </c:pt>
              </c:strCache>
            </c:strRef>
          </c:tx>
          <c:spPr>
            <a:ln w="28575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Sheet2!$O$2:$O$82</c:f>
              <c:numCache>
                <c:formatCode>General</c:formatCode>
                <c:ptCount val="81"/>
                <c:pt idx="0">
                  <c:v>-1.9999999999999998</c:v>
                </c:pt>
                <c:pt idx="1">
                  <c:v>-1.9639999999999997</c:v>
                </c:pt>
                <c:pt idx="2">
                  <c:v>-1.8125439999999999</c:v>
                </c:pt>
                <c:pt idx="3">
                  <c:v>-1.7412159999999999</c:v>
                </c:pt>
                <c:pt idx="4">
                  <c:v>-1.6577919999999997</c:v>
                </c:pt>
                <c:pt idx="5">
                  <c:v>-1.5639999999999996</c:v>
                </c:pt>
                <c:pt idx="6">
                  <c:v>-1.4615679999999993</c:v>
                </c:pt>
                <c:pt idx="7">
                  <c:v>-1.3522239999999996</c:v>
                </c:pt>
                <c:pt idx="8">
                  <c:v>-1.2376959999999992</c:v>
                </c:pt>
                <c:pt idx="9">
                  <c:v>-1.1197119999999989</c:v>
                </c:pt>
                <c:pt idx="10">
                  <c:v>-0.99999999999999911</c:v>
                </c:pt>
                <c:pt idx="11">
                  <c:v>-0.89999999999999936</c:v>
                </c:pt>
                <c:pt idx="12">
                  <c:v>-0.79999999999999927</c:v>
                </c:pt>
                <c:pt idx="13">
                  <c:v>-0.69999999999999918</c:v>
                </c:pt>
                <c:pt idx="14">
                  <c:v>-0.59999999999999931</c:v>
                </c:pt>
                <c:pt idx="15">
                  <c:v>-0.49999999999999928</c:v>
                </c:pt>
                <c:pt idx="16">
                  <c:v>-0.39999999999999936</c:v>
                </c:pt>
                <c:pt idx="17">
                  <c:v>-0.29999999999999943</c:v>
                </c:pt>
                <c:pt idx="18">
                  <c:v>-0.1999999999999994</c:v>
                </c:pt>
                <c:pt idx="19">
                  <c:v>-9.9999999999999353E-2</c:v>
                </c:pt>
                <c:pt idx="20">
                  <c:v>5.2735593669694936E-16</c:v>
                </c:pt>
                <c:pt idx="21">
                  <c:v>0.10000000000000067</c:v>
                </c:pt>
                <c:pt idx="22">
                  <c:v>0.20000000000000068</c:v>
                </c:pt>
                <c:pt idx="23">
                  <c:v>0.30000000000000066</c:v>
                </c:pt>
                <c:pt idx="24">
                  <c:v>0.40000000000000069</c:v>
                </c:pt>
                <c:pt idx="25">
                  <c:v>0.50000000000000056</c:v>
                </c:pt>
                <c:pt idx="26">
                  <c:v>0.60000000000000053</c:v>
                </c:pt>
                <c:pt idx="27">
                  <c:v>0.70000000000000073</c:v>
                </c:pt>
                <c:pt idx="28">
                  <c:v>0.8000000000000006</c:v>
                </c:pt>
                <c:pt idx="29">
                  <c:v>0.90000000000000058</c:v>
                </c:pt>
                <c:pt idx="30">
                  <c:v>1.0000000000000004</c:v>
                </c:pt>
                <c:pt idx="31">
                  <c:v>1.0996666666666675</c:v>
                </c:pt>
                <c:pt idx="32">
                  <c:v>1.1973333333333342</c:v>
                </c:pt>
                <c:pt idx="33">
                  <c:v>1.2910000000000006</c:v>
                </c:pt>
                <c:pt idx="34">
                  <c:v>1.3786666666666674</c:v>
                </c:pt>
                <c:pt idx="35">
                  <c:v>1.4583333333333344</c:v>
                </c:pt>
                <c:pt idx="36">
                  <c:v>1.5280000000000007</c:v>
                </c:pt>
                <c:pt idx="37">
                  <c:v>1.5856666666666674</c:v>
                </c:pt>
                <c:pt idx="38">
                  <c:v>1.6293333333333337</c:v>
                </c:pt>
                <c:pt idx="39">
                  <c:v>1.6570000000000005</c:v>
                </c:pt>
                <c:pt idx="40">
                  <c:v>1.6666666666666667</c:v>
                </c:pt>
                <c:pt idx="41">
                  <c:v>1.6569999999999996</c:v>
                </c:pt>
                <c:pt idx="42">
                  <c:v>1.6293333333333329</c:v>
                </c:pt>
                <c:pt idx="43">
                  <c:v>1.5856666666666659</c:v>
                </c:pt>
                <c:pt idx="44">
                  <c:v>1.5279999999999989</c:v>
                </c:pt>
                <c:pt idx="45">
                  <c:v>1.4583333333333321</c:v>
                </c:pt>
                <c:pt idx="46">
                  <c:v>1.3786666666666649</c:v>
                </c:pt>
                <c:pt idx="47">
                  <c:v>1.2909999999999984</c:v>
                </c:pt>
                <c:pt idx="48">
                  <c:v>1.1973333333333316</c:v>
                </c:pt>
                <c:pt idx="49">
                  <c:v>1.0996666666666646</c:v>
                </c:pt>
                <c:pt idx="50">
                  <c:v>0.99999999999999778</c:v>
                </c:pt>
                <c:pt idx="51">
                  <c:v>0.89999999999999769</c:v>
                </c:pt>
                <c:pt idx="52">
                  <c:v>0.7999999999999976</c:v>
                </c:pt>
                <c:pt idx="53">
                  <c:v>0.69999999999999751</c:v>
                </c:pt>
                <c:pt idx="54">
                  <c:v>0.59999999999999742</c:v>
                </c:pt>
                <c:pt idx="55">
                  <c:v>0.49999999999999739</c:v>
                </c:pt>
                <c:pt idx="56">
                  <c:v>0.3999999999999973</c:v>
                </c:pt>
                <c:pt idx="57">
                  <c:v>0.29999999999999716</c:v>
                </c:pt>
                <c:pt idx="58">
                  <c:v>0.19999999999999707</c:v>
                </c:pt>
                <c:pt idx="59">
                  <c:v>9.9999999999997008E-2</c:v>
                </c:pt>
                <c:pt idx="60">
                  <c:v>-2.6645352591003757E-15</c:v>
                </c:pt>
                <c:pt idx="61">
                  <c:v>-0.10000000000000234</c:v>
                </c:pt>
                <c:pt idx="62">
                  <c:v>-0.20000000000000193</c:v>
                </c:pt>
                <c:pt idx="63">
                  <c:v>-0.30000000000000154</c:v>
                </c:pt>
                <c:pt idx="64">
                  <c:v>-0.40000000000000124</c:v>
                </c:pt>
                <c:pt idx="65">
                  <c:v>-0.50000000000000089</c:v>
                </c:pt>
                <c:pt idx="66">
                  <c:v>-0.60000000000000053</c:v>
                </c:pt>
                <c:pt idx="67">
                  <c:v>-0.70000000000000007</c:v>
                </c:pt>
                <c:pt idx="68">
                  <c:v>-0.79999999999999982</c:v>
                </c:pt>
                <c:pt idx="69">
                  <c:v>-0.89999999999999947</c:v>
                </c:pt>
                <c:pt idx="70">
                  <c:v>-0.99999999999999911</c:v>
                </c:pt>
                <c:pt idx="71">
                  <c:v>-1.1197119999999985</c:v>
                </c:pt>
                <c:pt idx="72">
                  <c:v>-1.2376959999999981</c:v>
                </c:pt>
                <c:pt idx="73">
                  <c:v>-1.3522239999999979</c:v>
                </c:pt>
                <c:pt idx="74">
                  <c:v>-1.4615679999999978</c:v>
                </c:pt>
                <c:pt idx="75">
                  <c:v>-1.5639999999999976</c:v>
                </c:pt>
                <c:pt idx="76">
                  <c:v>-1.6577919999999975</c:v>
                </c:pt>
                <c:pt idx="77">
                  <c:v>-1.7412159999999972</c:v>
                </c:pt>
                <c:pt idx="78">
                  <c:v>-1.8125439999999977</c:v>
                </c:pt>
                <c:pt idx="79">
                  <c:v>-1.963999999999996</c:v>
                </c:pt>
                <c:pt idx="80">
                  <c:v>-1.9999999999999998</c:v>
                </c:pt>
              </c:numCache>
            </c:numRef>
          </c:xVal>
          <c:yVal>
            <c:numRef>
              <c:f>Sheet2!$P$2:$P$82</c:f>
              <c:numCache>
                <c:formatCode>General</c:formatCode>
                <c:ptCount val="81"/>
                <c:pt idx="0">
                  <c:v>-3</c:v>
                </c:pt>
                <c:pt idx="1">
                  <c:v>-3.0359999999999996</c:v>
                </c:pt>
                <c:pt idx="2">
                  <c:v>-3.18736</c:v>
                </c:pt>
                <c:pt idx="3">
                  <c:v>-3.25264</c:v>
                </c:pt>
                <c:pt idx="4">
                  <c:v>-3.3092800000000002</c:v>
                </c:pt>
                <c:pt idx="5">
                  <c:v>-3.34</c:v>
                </c:pt>
                <c:pt idx="6">
                  <c:v>-3.3275199999999998</c:v>
                </c:pt>
                <c:pt idx="7">
                  <c:v>-3.2545600000000001</c:v>
                </c:pt>
                <c:pt idx="8">
                  <c:v>-3.1038399999999982</c:v>
                </c:pt>
                <c:pt idx="9">
                  <c:v>-2.8580799999999975</c:v>
                </c:pt>
                <c:pt idx="10">
                  <c:v>-2.4999999999999969</c:v>
                </c:pt>
                <c:pt idx="11">
                  <c:v>-2.1089999999999973</c:v>
                </c:pt>
                <c:pt idx="12">
                  <c:v>-1.6519999999999961</c:v>
                </c:pt>
                <c:pt idx="13">
                  <c:v>-1.152999999999996</c:v>
                </c:pt>
                <c:pt idx="14">
                  <c:v>-0.63599999999999646</c:v>
                </c:pt>
                <c:pt idx="15">
                  <c:v>-0.12499999999999692</c:v>
                </c:pt>
                <c:pt idx="16">
                  <c:v>0.35600000000000254</c:v>
                </c:pt>
                <c:pt idx="17">
                  <c:v>0.7830000000000028</c:v>
                </c:pt>
                <c:pt idx="18">
                  <c:v>1.1320000000000017</c:v>
                </c:pt>
                <c:pt idx="19">
                  <c:v>1.3790000000000013</c:v>
                </c:pt>
                <c:pt idx="20">
                  <c:v>1.4999999999999996</c:v>
                </c:pt>
                <c:pt idx="21">
                  <c:v>1.4794999999999994</c:v>
                </c:pt>
                <c:pt idx="22">
                  <c:v>1.3359999999999983</c:v>
                </c:pt>
                <c:pt idx="23">
                  <c:v>1.0964999999999985</c:v>
                </c:pt>
                <c:pt idx="24">
                  <c:v>0.78799999999999759</c:v>
                </c:pt>
                <c:pt idx="25">
                  <c:v>0.43749999999999767</c:v>
                </c:pt>
                <c:pt idx="26">
                  <c:v>7.199999999999801E-2</c:v>
                </c:pt>
                <c:pt idx="27">
                  <c:v>-0.28150000000000208</c:v>
                </c:pt>
                <c:pt idx="28">
                  <c:v>-0.59600000000000175</c:v>
                </c:pt>
                <c:pt idx="29">
                  <c:v>-0.84450000000000125</c:v>
                </c:pt>
                <c:pt idx="30">
                  <c:v>-1.0000000000000002</c:v>
                </c:pt>
                <c:pt idx="31">
                  <c:v>-1.0423333333333336</c:v>
                </c:pt>
                <c:pt idx="32">
                  <c:v>-0.97866666666666569</c:v>
                </c:pt>
                <c:pt idx="33">
                  <c:v>-0.82299999999999807</c:v>
                </c:pt>
                <c:pt idx="34">
                  <c:v>-0.58933333333333082</c:v>
                </c:pt>
                <c:pt idx="35">
                  <c:v>-0.29166666666666302</c:v>
                </c:pt>
                <c:pt idx="36">
                  <c:v>5.6000000000004324E-2</c:v>
                </c:pt>
                <c:pt idx="37">
                  <c:v>0.43966666666667176</c:v>
                </c:pt>
                <c:pt idx="38">
                  <c:v>0.84533333333333904</c:v>
                </c:pt>
                <c:pt idx="39">
                  <c:v>1.2590000000000057</c:v>
                </c:pt>
                <c:pt idx="40">
                  <c:v>1.6666666666666718</c:v>
                </c:pt>
                <c:pt idx="41">
                  <c:v>2.0566666666666715</c:v>
                </c:pt>
                <c:pt idx="42">
                  <c:v>2.4266666666666721</c:v>
                </c:pt>
                <c:pt idx="43">
                  <c:v>2.7766666666666722</c:v>
                </c:pt>
                <c:pt idx="44">
                  <c:v>3.1066666666666722</c:v>
                </c:pt>
                <c:pt idx="45">
                  <c:v>3.4166666666666718</c:v>
                </c:pt>
                <c:pt idx="46">
                  <c:v>3.7066666666666719</c:v>
                </c:pt>
                <c:pt idx="47">
                  <c:v>3.9766666666666719</c:v>
                </c:pt>
                <c:pt idx="48">
                  <c:v>4.2266666666666719</c:v>
                </c:pt>
                <c:pt idx="49">
                  <c:v>4.4566666666666714</c:v>
                </c:pt>
                <c:pt idx="50">
                  <c:v>4.6666666666666714</c:v>
                </c:pt>
                <c:pt idx="51">
                  <c:v>4.8563333333333372</c:v>
                </c:pt>
                <c:pt idx="52">
                  <c:v>5.0240000000000045</c:v>
                </c:pt>
                <c:pt idx="53">
                  <c:v>5.16766666666667</c:v>
                </c:pt>
                <c:pt idx="54">
                  <c:v>5.2853333333333365</c:v>
                </c:pt>
                <c:pt idx="55">
                  <c:v>5.3750000000000018</c:v>
                </c:pt>
                <c:pt idx="56">
                  <c:v>5.4346666666666676</c:v>
                </c:pt>
                <c:pt idx="57">
                  <c:v>5.4623333333333335</c:v>
                </c:pt>
                <c:pt idx="58">
                  <c:v>5.4560000000000004</c:v>
                </c:pt>
                <c:pt idx="59">
                  <c:v>5.4136666666666651</c:v>
                </c:pt>
                <c:pt idx="60">
                  <c:v>5.3333333333333304</c:v>
                </c:pt>
                <c:pt idx="61">
                  <c:v>5.2143333333333306</c:v>
                </c:pt>
                <c:pt idx="62">
                  <c:v>5.0613333333333292</c:v>
                </c:pt>
                <c:pt idx="63">
                  <c:v>4.880333333333331</c:v>
                </c:pt>
                <c:pt idx="64">
                  <c:v>4.6773333333333307</c:v>
                </c:pt>
                <c:pt idx="65">
                  <c:v>4.4583333333333313</c:v>
                </c:pt>
                <c:pt idx="66">
                  <c:v>4.2293333333333321</c:v>
                </c:pt>
                <c:pt idx="67">
                  <c:v>3.9963333333333328</c:v>
                </c:pt>
                <c:pt idx="68">
                  <c:v>3.7653333333333343</c:v>
                </c:pt>
                <c:pt idx="69">
                  <c:v>3.5423333333333344</c:v>
                </c:pt>
                <c:pt idx="70">
                  <c:v>3.3333333333333353</c:v>
                </c:pt>
                <c:pt idx="71">
                  <c:v>3.1074453333333358</c:v>
                </c:pt>
                <c:pt idx="72">
                  <c:v>2.908629333333336</c:v>
                </c:pt>
                <c:pt idx="73">
                  <c:v>2.7351573333333361</c:v>
                </c:pt>
                <c:pt idx="74">
                  <c:v>2.5853013333333368</c:v>
                </c:pt>
                <c:pt idx="75">
                  <c:v>2.4573333333333358</c:v>
                </c:pt>
                <c:pt idx="76">
                  <c:v>2.3495253333333359</c:v>
                </c:pt>
                <c:pt idx="77">
                  <c:v>2.2601493333333358</c:v>
                </c:pt>
                <c:pt idx="78">
                  <c:v>2.1874773333333355</c:v>
                </c:pt>
                <c:pt idx="79">
                  <c:v>2.0360000000000045</c:v>
                </c:pt>
                <c:pt idx="80">
                  <c:v>1.9999999999999998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Sheet2!$Y$1</c:f>
              <c:strCache>
                <c:ptCount val="1"/>
                <c:pt idx="0">
                  <c:v>hermite</c:v>
                </c:pt>
              </c:strCache>
            </c:strRef>
          </c:tx>
          <c:spPr>
            <a:ln w="28575"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Sheet2!$X$2:$X$82</c:f>
              <c:numCache>
                <c:formatCode>General</c:formatCode>
                <c:ptCount val="81"/>
                <c:pt idx="0">
                  <c:v>-2</c:v>
                </c:pt>
                <c:pt idx="1">
                  <c:v>-1.9809999999999999</c:v>
                </c:pt>
                <c:pt idx="2">
                  <c:v>-1.9280000000000002</c:v>
                </c:pt>
                <c:pt idx="3">
                  <c:v>-1.847</c:v>
                </c:pt>
                <c:pt idx="4">
                  <c:v>-1.744</c:v>
                </c:pt>
                <c:pt idx="5">
                  <c:v>-1.625</c:v>
                </c:pt>
                <c:pt idx="6">
                  <c:v>-1.4959999999999998</c:v>
                </c:pt>
                <c:pt idx="7">
                  <c:v>-1.3630000000000002</c:v>
                </c:pt>
                <c:pt idx="8">
                  <c:v>-1.2320000000000002</c:v>
                </c:pt>
                <c:pt idx="9">
                  <c:v>-1.109</c:v>
                </c:pt>
                <c:pt idx="10">
                  <c:v>-0.99999999999999978</c:v>
                </c:pt>
                <c:pt idx="11">
                  <c:v>-0.9</c:v>
                </c:pt>
                <c:pt idx="12">
                  <c:v>-0.8</c:v>
                </c:pt>
                <c:pt idx="13">
                  <c:v>-0.70000000000000007</c:v>
                </c:pt>
                <c:pt idx="14">
                  <c:v>-0.6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-0.3000000000000001</c:v>
                </c:pt>
                <c:pt idx="18">
                  <c:v>-0.20000000000000007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</c:v>
                </c:pt>
                <c:pt idx="22">
                  <c:v>0.20000000000000004</c:v>
                </c:pt>
                <c:pt idx="23">
                  <c:v>0.3000000000000001</c:v>
                </c:pt>
                <c:pt idx="24">
                  <c:v>0.4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</c:v>
                </c:pt>
                <c:pt idx="28">
                  <c:v>0.79999999999999993</c:v>
                </c:pt>
                <c:pt idx="29">
                  <c:v>0.90000000000000013</c:v>
                </c:pt>
                <c:pt idx="30">
                  <c:v>0.99999999999999978</c:v>
                </c:pt>
                <c:pt idx="31">
                  <c:v>1.109</c:v>
                </c:pt>
                <c:pt idx="32">
                  <c:v>1.232</c:v>
                </c:pt>
                <c:pt idx="33">
                  <c:v>1.3630000000000002</c:v>
                </c:pt>
                <c:pt idx="34">
                  <c:v>1.496</c:v>
                </c:pt>
                <c:pt idx="35">
                  <c:v>1.625</c:v>
                </c:pt>
                <c:pt idx="36">
                  <c:v>1.7440000000000002</c:v>
                </c:pt>
                <c:pt idx="37">
                  <c:v>1.847</c:v>
                </c:pt>
                <c:pt idx="38">
                  <c:v>1.9279999999999999</c:v>
                </c:pt>
                <c:pt idx="39">
                  <c:v>1.9810000000000003</c:v>
                </c:pt>
                <c:pt idx="40">
                  <c:v>1.9999999999999996</c:v>
                </c:pt>
                <c:pt idx="41">
                  <c:v>1.9809999999999999</c:v>
                </c:pt>
                <c:pt idx="42">
                  <c:v>1.9280000000000002</c:v>
                </c:pt>
                <c:pt idx="43">
                  <c:v>1.847</c:v>
                </c:pt>
                <c:pt idx="44">
                  <c:v>1.744</c:v>
                </c:pt>
                <c:pt idx="45">
                  <c:v>1.625</c:v>
                </c:pt>
                <c:pt idx="46">
                  <c:v>1.4959999999999998</c:v>
                </c:pt>
                <c:pt idx="47">
                  <c:v>1.3630000000000002</c:v>
                </c:pt>
                <c:pt idx="48">
                  <c:v>1.2320000000000002</c:v>
                </c:pt>
                <c:pt idx="49">
                  <c:v>1.109</c:v>
                </c:pt>
                <c:pt idx="50">
                  <c:v>0.99999999999999978</c:v>
                </c:pt>
                <c:pt idx="51">
                  <c:v>0.9</c:v>
                </c:pt>
                <c:pt idx="52">
                  <c:v>0.8</c:v>
                </c:pt>
                <c:pt idx="53">
                  <c:v>0.70000000000000007</c:v>
                </c:pt>
                <c:pt idx="54">
                  <c:v>0.6</c:v>
                </c:pt>
                <c:pt idx="55">
                  <c:v>0.5</c:v>
                </c:pt>
                <c:pt idx="56">
                  <c:v>0.39999999999999991</c:v>
                </c:pt>
                <c:pt idx="57">
                  <c:v>0.3000000000000001</c:v>
                </c:pt>
                <c:pt idx="58">
                  <c:v>0.20000000000000007</c:v>
                </c:pt>
                <c:pt idx="59">
                  <c:v>9.9999999999999867E-2</c:v>
                </c:pt>
                <c:pt idx="60">
                  <c:v>0</c:v>
                </c:pt>
                <c:pt idx="61">
                  <c:v>-0.1</c:v>
                </c:pt>
                <c:pt idx="62">
                  <c:v>-0.20000000000000004</c:v>
                </c:pt>
                <c:pt idx="63">
                  <c:v>-0.3000000000000001</c:v>
                </c:pt>
                <c:pt idx="64">
                  <c:v>-0.4</c:v>
                </c:pt>
                <c:pt idx="65">
                  <c:v>-0.5</c:v>
                </c:pt>
                <c:pt idx="66">
                  <c:v>-0.60000000000000009</c:v>
                </c:pt>
                <c:pt idx="67">
                  <c:v>-0.7</c:v>
                </c:pt>
                <c:pt idx="68">
                  <c:v>-0.79999999999999993</c:v>
                </c:pt>
                <c:pt idx="69">
                  <c:v>-0.90000000000000013</c:v>
                </c:pt>
                <c:pt idx="70">
                  <c:v>-0.99999999999999978</c:v>
                </c:pt>
                <c:pt idx="71">
                  <c:v>-1.1000000000000001</c:v>
                </c:pt>
                <c:pt idx="72">
                  <c:v>-1.2</c:v>
                </c:pt>
                <c:pt idx="73">
                  <c:v>-1.3000000000000003</c:v>
                </c:pt>
                <c:pt idx="74">
                  <c:v>-1.4</c:v>
                </c:pt>
                <c:pt idx="75">
                  <c:v>-1.5</c:v>
                </c:pt>
                <c:pt idx="76">
                  <c:v>-1.6000000000000003</c:v>
                </c:pt>
                <c:pt idx="77">
                  <c:v>-1.7</c:v>
                </c:pt>
                <c:pt idx="78">
                  <c:v>-1.7999999999999998</c:v>
                </c:pt>
                <c:pt idx="79">
                  <c:v>-1.9000000000000004</c:v>
                </c:pt>
                <c:pt idx="80">
                  <c:v>-1.9999999999999996</c:v>
                </c:pt>
              </c:numCache>
            </c:numRef>
          </c:xVal>
          <c:yVal>
            <c:numRef>
              <c:f>Sheet2!$Y$2:$Y$82</c:f>
              <c:numCache>
                <c:formatCode>General</c:formatCode>
                <c:ptCount val="81"/>
                <c:pt idx="0">
                  <c:v>-3</c:v>
                </c:pt>
                <c:pt idx="1">
                  <c:v>-3.1404999999999998</c:v>
                </c:pt>
                <c:pt idx="2">
                  <c:v>-3.3440000000000003</c:v>
                </c:pt>
                <c:pt idx="3">
                  <c:v>-3.5835000000000008</c:v>
                </c:pt>
                <c:pt idx="4">
                  <c:v>-3.8319999999999999</c:v>
                </c:pt>
                <c:pt idx="5">
                  <c:v>-4.0625</c:v>
                </c:pt>
                <c:pt idx="6">
                  <c:v>-4.2480000000000011</c:v>
                </c:pt>
                <c:pt idx="7">
                  <c:v>-4.3615000000000004</c:v>
                </c:pt>
                <c:pt idx="8">
                  <c:v>-4.3760000000000003</c:v>
                </c:pt>
                <c:pt idx="9">
                  <c:v>-4.2645000000000008</c:v>
                </c:pt>
                <c:pt idx="10">
                  <c:v>-3.9999999999999991</c:v>
                </c:pt>
                <c:pt idx="11">
                  <c:v>-3.4969999999999999</c:v>
                </c:pt>
                <c:pt idx="12">
                  <c:v>-2.7360000000000002</c:v>
                </c:pt>
                <c:pt idx="13">
                  <c:v>-1.7889999999999999</c:v>
                </c:pt>
                <c:pt idx="14">
                  <c:v>-0.72799999999999931</c:v>
                </c:pt>
                <c:pt idx="15">
                  <c:v>0.375</c:v>
                </c:pt>
                <c:pt idx="16">
                  <c:v>1.4480000000000008</c:v>
                </c:pt>
                <c:pt idx="17">
                  <c:v>2.4189999999999992</c:v>
                </c:pt>
                <c:pt idx="18">
                  <c:v>3.2159999999999993</c:v>
                </c:pt>
                <c:pt idx="19">
                  <c:v>3.7670000000000012</c:v>
                </c:pt>
                <c:pt idx="20">
                  <c:v>3.9999999999999991</c:v>
                </c:pt>
                <c:pt idx="21">
                  <c:v>3.8534999999999999</c:v>
                </c:pt>
                <c:pt idx="22">
                  <c:v>3.3680000000000003</c:v>
                </c:pt>
                <c:pt idx="23">
                  <c:v>2.6245000000000003</c:v>
                </c:pt>
                <c:pt idx="24">
                  <c:v>1.7039999999999995</c:v>
                </c:pt>
                <c:pt idx="25">
                  <c:v>0.6875</c:v>
                </c:pt>
                <c:pt idx="26">
                  <c:v>-0.34400000000000064</c:v>
                </c:pt>
                <c:pt idx="27">
                  <c:v>-1.3094999999999997</c:v>
                </c:pt>
                <c:pt idx="28">
                  <c:v>-2.1279999999999992</c:v>
                </c:pt>
                <c:pt idx="29">
                  <c:v>-2.718500000000001</c:v>
                </c:pt>
                <c:pt idx="30">
                  <c:v>-2.9999999999999991</c:v>
                </c:pt>
                <c:pt idx="31">
                  <c:v>-2.9769999999999999</c:v>
                </c:pt>
                <c:pt idx="32">
                  <c:v>-2.7360000000000002</c:v>
                </c:pt>
                <c:pt idx="33">
                  <c:v>-2.3190000000000008</c:v>
                </c:pt>
                <c:pt idx="34">
                  <c:v>-1.7679999999999996</c:v>
                </c:pt>
                <c:pt idx="35">
                  <c:v>-1.125</c:v>
                </c:pt>
                <c:pt idx="36">
                  <c:v>-0.43199999999999961</c:v>
                </c:pt>
                <c:pt idx="37">
                  <c:v>0.26899999999999946</c:v>
                </c:pt>
                <c:pt idx="38">
                  <c:v>0.9359999999999995</c:v>
                </c:pt>
                <c:pt idx="39">
                  <c:v>1.5270000000000006</c:v>
                </c:pt>
                <c:pt idx="40">
                  <c:v>1.9999999999999996</c:v>
                </c:pt>
                <c:pt idx="41">
                  <c:v>2.39</c:v>
                </c:pt>
                <c:pt idx="42">
                  <c:v>2.7600000000000002</c:v>
                </c:pt>
                <c:pt idx="43">
                  <c:v>3.1100000000000008</c:v>
                </c:pt>
                <c:pt idx="44">
                  <c:v>3.44</c:v>
                </c:pt>
                <c:pt idx="45">
                  <c:v>3.75</c:v>
                </c:pt>
                <c:pt idx="46">
                  <c:v>4.04</c:v>
                </c:pt>
                <c:pt idx="47">
                  <c:v>4.3099999999999987</c:v>
                </c:pt>
                <c:pt idx="48">
                  <c:v>4.5599999999999996</c:v>
                </c:pt>
                <c:pt idx="49">
                  <c:v>4.7900000000000009</c:v>
                </c:pt>
                <c:pt idx="50">
                  <c:v>4.9999999999999991</c:v>
                </c:pt>
                <c:pt idx="51">
                  <c:v>5.1989999999999998</c:v>
                </c:pt>
                <c:pt idx="52">
                  <c:v>5.3920000000000012</c:v>
                </c:pt>
                <c:pt idx="53">
                  <c:v>5.5730000000000004</c:v>
                </c:pt>
                <c:pt idx="54">
                  <c:v>5.7359999999999998</c:v>
                </c:pt>
                <c:pt idx="55">
                  <c:v>5.875</c:v>
                </c:pt>
                <c:pt idx="56">
                  <c:v>5.984</c:v>
                </c:pt>
                <c:pt idx="57">
                  <c:v>6.0570000000000004</c:v>
                </c:pt>
                <c:pt idx="58">
                  <c:v>6.0880000000000001</c:v>
                </c:pt>
                <c:pt idx="59">
                  <c:v>6.0710000000000006</c:v>
                </c:pt>
                <c:pt idx="60">
                  <c:v>5.9999999999999982</c:v>
                </c:pt>
                <c:pt idx="61">
                  <c:v>5.8529999999999989</c:v>
                </c:pt>
                <c:pt idx="62">
                  <c:v>5.6240000000000006</c:v>
                </c:pt>
                <c:pt idx="63">
                  <c:v>5.3310000000000004</c:v>
                </c:pt>
                <c:pt idx="64">
                  <c:v>4.992</c:v>
                </c:pt>
                <c:pt idx="65">
                  <c:v>4.625</c:v>
                </c:pt>
                <c:pt idx="66">
                  <c:v>4.2480000000000002</c:v>
                </c:pt>
                <c:pt idx="67">
                  <c:v>3.8790000000000004</c:v>
                </c:pt>
                <c:pt idx="68">
                  <c:v>3.5360000000000005</c:v>
                </c:pt>
                <c:pt idx="69">
                  <c:v>3.2369999999999992</c:v>
                </c:pt>
                <c:pt idx="70">
                  <c:v>2.9999999999999991</c:v>
                </c:pt>
                <c:pt idx="71">
                  <c:v>2.819</c:v>
                </c:pt>
                <c:pt idx="72">
                  <c:v>2.6720000000000006</c:v>
                </c:pt>
                <c:pt idx="73">
                  <c:v>2.5530000000000004</c:v>
                </c:pt>
                <c:pt idx="74">
                  <c:v>2.456</c:v>
                </c:pt>
                <c:pt idx="75">
                  <c:v>2.375</c:v>
                </c:pt>
                <c:pt idx="76">
                  <c:v>2.3040000000000003</c:v>
                </c:pt>
                <c:pt idx="77">
                  <c:v>2.2370000000000001</c:v>
                </c:pt>
                <c:pt idx="78">
                  <c:v>2.1680000000000001</c:v>
                </c:pt>
                <c:pt idx="79">
                  <c:v>2.0909999999999997</c:v>
                </c:pt>
                <c:pt idx="80">
                  <c:v>1.9999999999999996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79040"/>
        <c:axId val="213889408"/>
      </c:scatterChart>
      <c:valAx>
        <c:axId val="21387904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89408"/>
        <c:crosses val="autoZero"/>
        <c:crossBetween val="midCat"/>
      </c:valAx>
      <c:valAx>
        <c:axId val="2138894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79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47624</xdr:colOff>
      <xdr:row>4</xdr:row>
      <xdr:rowOff>123824</xdr:rowOff>
    </xdr:from>
    <xdr:to>
      <xdr:col>38</xdr:col>
      <xdr:colOff>9525</xdr:colOff>
      <xdr:row>30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topLeftCell="O1" workbookViewId="0">
      <selection activeCell="AC2" sqref="AC2"/>
    </sheetView>
  </sheetViews>
  <sheetFormatPr defaultRowHeight="15" x14ac:dyDescent="0.25"/>
  <cols>
    <col min="3" max="6" width="12" customWidth="1"/>
  </cols>
  <sheetData>
    <row r="1" spans="1:25" x14ac:dyDescent="0.25">
      <c r="A1" t="s">
        <v>7</v>
      </c>
      <c r="B1" t="s">
        <v>0</v>
      </c>
      <c r="C1" t="s">
        <v>5</v>
      </c>
      <c r="E1" t="s">
        <v>7</v>
      </c>
      <c r="F1" t="s">
        <v>0</v>
      </c>
      <c r="G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0</v>
      </c>
      <c r="P1" t="s">
        <v>12</v>
      </c>
      <c r="S1" t="s">
        <v>7</v>
      </c>
      <c r="T1" t="s">
        <v>8</v>
      </c>
      <c r="U1" t="s">
        <v>9</v>
      </c>
      <c r="V1" t="s">
        <v>10</v>
      </c>
      <c r="W1" t="s">
        <v>14</v>
      </c>
      <c r="X1" t="s">
        <v>0</v>
      </c>
      <c r="Y1" t="s">
        <v>16</v>
      </c>
    </row>
    <row r="2" spans="1:25" x14ac:dyDescent="0.25">
      <c r="A2">
        <v>-2</v>
      </c>
      <c r="B2">
        <f>polynomial!$S$17+polynomial!$S$18*A2+polynomial!$S$19*A2^2+polynomial!$S$20*A2^3+polynomial!$S$21*A2^4+polynomial!$S$22*A2^5+polynomial!$S$23*A2^6+polynomial!$S$24*A2^7+polynomial!$S$25*A2^8</f>
        <v>-2.0000000699999978</v>
      </c>
      <c r="C2">
        <f>polynomial!$S$3+polynomial!$S$4*A2+polynomial!$S$5*A2^2+polynomial!$S$6*A2^3+polynomial!$S$7*A2^4+polynomial!$S$8*A2^5+polynomial!$S$9*A2^6+polynomial!$S$10*A2^7+polynomial!$S$11*A2^8</f>
        <v>-3.0000000740000097</v>
      </c>
      <c r="E2">
        <f>(A2-$A$2)/($A$7-$A$2)</f>
        <v>0</v>
      </c>
      <c r="F2">
        <f>bspline!$D$23+bspline!$E$23*E2+bspline!$F$23*E2^2</f>
        <v>-2</v>
      </c>
      <c r="G2">
        <f>bspline!$D$5+bspline!$E$5*E2+bspline!$F$5*E2^2</f>
        <v>-3</v>
      </c>
      <c r="J2">
        <f>(A2-bspline!$H$5)/(bspline!$I$5-bspline!$H$5)</f>
        <v>0</v>
      </c>
      <c r="K2">
        <f>(1-3*J2+3*J2^2-J2^3)/6</f>
        <v>0.16666666666666666</v>
      </c>
      <c r="L2">
        <f>(4-6*J2^2+3*J2^3)/6</f>
        <v>0.66666666666666663</v>
      </c>
      <c r="M2">
        <f>(1+3*J2+3*J2^2-3*J2^3)/6</f>
        <v>0.16666666666666666</v>
      </c>
      <c r="N2">
        <f>(J2^3)/6</f>
        <v>0</v>
      </c>
      <c r="O2">
        <f>bspline!$B$21*K2+bspline!$B$22*L2+bspline!$B$23*M2+bspline!$B$24*N2</f>
        <v>-1.9999999999999998</v>
      </c>
      <c r="P2">
        <f>bspline!$B$3*K2+bspline!$B$4*L2+bspline!$B$5*M2+bspline!$B$6*N2</f>
        <v>-3</v>
      </c>
      <c r="S2">
        <v>0</v>
      </c>
      <c r="T2">
        <f>1-3*S2^2+2*S2^3</f>
        <v>1</v>
      </c>
      <c r="U2">
        <f>S2-2*S2^2+S2^3</f>
        <v>0</v>
      </c>
      <c r="V2">
        <f>3*S2^2-2*S2^3</f>
        <v>0</v>
      </c>
      <c r="W2">
        <f>S2^3-S2^2</f>
        <v>0</v>
      </c>
      <c r="X2">
        <f>bspline!$B$23*T2+bspline!$K$23*U2+bspline!$B$24*V2+bspline!$K$24*W2</f>
        <v>-2</v>
      </c>
      <c r="Y2">
        <f>bspline!$B$5*T2+bspline!$K$5*U2+bspline!$B$6*V2+bspline!$K$6*W2</f>
        <v>-3</v>
      </c>
    </row>
    <row r="3" spans="1:25" x14ac:dyDescent="0.25">
      <c r="A3">
        <f t="shared" ref="A3:A34" si="0">A2+0.1</f>
        <v>-1.9</v>
      </c>
      <c r="B3">
        <f>polynomial!$S$17+polynomial!$S$18*A3+polynomial!$S$19*A3^2+polynomial!$S$20*A3^3+polynomial!$S$21*A3^4+polynomial!$S$22*A3^5+polynomial!$S$23*A3^6+polynomial!$S$24*A3^7+polynomial!$S$25*A3^8</f>
        <v>-2.6421360878751252</v>
      </c>
      <c r="C3">
        <f>polynomial!$S$3+polynomial!$S$4*A3+polynomial!$S$5*A3^2+polynomial!$S$6*A3^3+polynomial!$S$7*A3^4+polynomial!$S$8*A3^5+polynomial!$S$9*A3^6+polynomial!$S$10*A3^7+polynomial!$S$11*A3^8</f>
        <v>-14.0927887736163</v>
      </c>
      <c r="E3">
        <f t="shared" ref="E3:E7" si="1">(A3-$A$2)/($A$7-$A$2)</f>
        <v>0.2</v>
      </c>
      <c r="F3">
        <f>bspline!$D$23+bspline!$E$23*E3+bspline!$F$23*E3^2</f>
        <v>-1.98</v>
      </c>
      <c r="G3">
        <f>bspline!$D$5+bspline!$E$5*E3+bspline!$F$5*E3^2</f>
        <v>-3.02</v>
      </c>
      <c r="J3">
        <f>(A3-bspline!$H$5)/(bspline!$I$5-bspline!$H$5)</f>
        <v>0.60000000000000031</v>
      </c>
      <c r="K3">
        <f t="shared" ref="K3:K66" si="2">(1-3*J3+3*J3^2-J3^3)/6</f>
        <v>1.0666666666666652E-2</v>
      </c>
      <c r="L3">
        <f t="shared" ref="L3:L66" si="3">(4-6*J3^2+3*J3^3)/6</f>
        <v>0.41466666666666646</v>
      </c>
      <c r="M3">
        <f t="shared" ref="M3:M66" si="4">(1+3*J3+3*J3^2-3*J3^3)/6</f>
        <v>0.53866666666666674</v>
      </c>
      <c r="N3">
        <f t="shared" ref="N3:N66" si="5">(J3^3)/6</f>
        <v>3.6000000000000053E-2</v>
      </c>
      <c r="O3">
        <f>bspline!$B$21*K3+bspline!$B$22*L3+bspline!$B$23*M3+bspline!$B$24*N3</f>
        <v>-1.9639999999999997</v>
      </c>
      <c r="P3">
        <f>bspline!$B$3*K3+bspline!$B$4*L3+bspline!$B$5*M3+bspline!$B$6*N3</f>
        <v>-3.0359999999999996</v>
      </c>
      <c r="S3">
        <v>0.1</v>
      </c>
      <c r="T3">
        <f>1-3*S3^2+2*S3^3</f>
        <v>0.97199999999999998</v>
      </c>
      <c r="U3">
        <f>S3-2*S3^2+S3^3</f>
        <v>8.1000000000000003E-2</v>
      </c>
      <c r="V3">
        <f>3*S3^2-2*S3^3</f>
        <v>2.8000000000000004E-2</v>
      </c>
      <c r="W3">
        <f>S3^3-S3^2</f>
        <v>-9.0000000000000011E-3</v>
      </c>
      <c r="X3">
        <f>bspline!$B$23*T3+bspline!$K$23*U3+bspline!$B$24*V3+bspline!$K$24*W3</f>
        <v>-1.9809999999999999</v>
      </c>
      <c r="Y3">
        <f>bspline!$B$5*T3+bspline!$K$5*U3+bspline!$B$6*V3+bspline!$K$6*W3</f>
        <v>-3.1404999999999998</v>
      </c>
    </row>
    <row r="4" spans="1:25" x14ac:dyDescent="0.25">
      <c r="A4">
        <f t="shared" si="0"/>
        <v>-1.7999999999999998</v>
      </c>
      <c r="B4">
        <f>polynomial!$S$17+polynomial!$S$18*A4+polynomial!$S$19*A4^2+polynomial!$S$20*A4^3+polynomial!$S$21*A4^4+polynomial!$S$22*A4^5+polynomial!$S$23*A4^6+polynomial!$S$24*A4^7+polynomial!$S$25*A4^8</f>
        <v>-2.9285453041072804</v>
      </c>
      <c r="C4">
        <f>polynomial!$S$3+polynomial!$S$4*A4+polynomial!$S$5*A4^2+polynomial!$S$6*A4^3+polynomial!$S$7*A4^4+polynomial!$S$8*A4^5+polynomial!$S$9*A4^6+polynomial!$S$10*A4^7+polynomial!$S$11*A4^8</f>
        <v>-20.360099878345125</v>
      </c>
      <c r="E4">
        <f t="shared" si="1"/>
        <v>0.4</v>
      </c>
      <c r="F4">
        <f>bspline!$D$23+bspline!$E$23*E4+bspline!$F$23*E4^2</f>
        <v>-1.92</v>
      </c>
      <c r="G4">
        <f>bspline!$D$5+bspline!$E$5*E4+bspline!$F$5*E4^2</f>
        <v>-3.08</v>
      </c>
      <c r="J4">
        <f>(A4-bspline!$H$6)/(bspline!$I$6-bspline!$H$6)</f>
        <v>4.0000000000000126E-2</v>
      </c>
      <c r="K4">
        <f t="shared" si="2"/>
        <v>0.14745599999999995</v>
      </c>
      <c r="L4">
        <f t="shared" si="3"/>
        <v>0.66509866666666662</v>
      </c>
      <c r="M4">
        <f t="shared" si="4"/>
        <v>0.18743466666666675</v>
      </c>
      <c r="N4">
        <f t="shared" si="5"/>
        <v>1.0666666666666767E-5</v>
      </c>
      <c r="O4">
        <f>bspline!$B$22*K4+bspline!$B$23*L4+bspline!$B$24*M4+bspline!$B$25*N4</f>
        <v>-1.8125439999999999</v>
      </c>
      <c r="P4">
        <f>bspline!$B$4*K4+bspline!$B$5*L4+bspline!$B$6*M4+bspline!$B$7*N4</f>
        <v>-3.18736</v>
      </c>
      <c r="S4">
        <f t="shared" ref="S4:S67" si="6">S3+0.1</f>
        <v>0.2</v>
      </c>
      <c r="T4">
        <f t="shared" ref="T4:T66" si="7">1-3*S4^2+2*S4^3</f>
        <v>0.89600000000000002</v>
      </c>
      <c r="U4">
        <f t="shared" ref="U4:U66" si="8">S4-2*S4^2+S4^3</f>
        <v>0.128</v>
      </c>
      <c r="V4">
        <f t="shared" ref="V4:V66" si="9">3*S4^2-2*S4^3</f>
        <v>0.10400000000000002</v>
      </c>
      <c r="W4">
        <f t="shared" ref="W4:W66" si="10">S4^3-S4^2</f>
        <v>-3.2000000000000008E-2</v>
      </c>
      <c r="X4">
        <f>bspline!$B$23*T4+bspline!$K$23*U4+bspline!$B$24*V4+bspline!$K$24*W4</f>
        <v>-1.9280000000000002</v>
      </c>
      <c r="Y4">
        <f>bspline!$B$5*T4+bspline!$K$5*U4+bspline!$B$6*V4+bspline!$K$6*W4</f>
        <v>-3.3440000000000003</v>
      </c>
    </row>
    <row r="5" spans="1:25" x14ac:dyDescent="0.25">
      <c r="A5">
        <f t="shared" si="0"/>
        <v>-1.6999999999999997</v>
      </c>
      <c r="B5">
        <f>polynomial!$S$17+polynomial!$S$18*A5+polynomial!$S$19*A5^2+polynomial!$S$20*A5^3+polynomial!$S$21*A5^4+polynomial!$S$22*A5^5+polynomial!$S$23*A5^6+polynomial!$S$24*A5^7+polynomial!$S$25*A5^8</f>
        <v>-2.9599015582915906</v>
      </c>
      <c r="C5">
        <f>polynomial!$S$3+polynomial!$S$4*A5+polynomial!$S$5*A5^2+polynomial!$S$6*A5^3+polynomial!$S$7*A5^4+polynomial!$S$8*A5^5+polynomial!$S$9*A5^6+polynomial!$S$10*A5^7+polynomial!$S$11*A5^8</f>
        <v>-23.011688773073903</v>
      </c>
      <c r="E5">
        <f t="shared" si="1"/>
        <v>0.6</v>
      </c>
      <c r="F5">
        <f>bspline!$D$23+bspline!$E$23*E5+bspline!$F$23*E5^2</f>
        <v>-1.82</v>
      </c>
      <c r="G5">
        <f>bspline!$D$5+bspline!$E$5*E5+bspline!$F$5*E5^2</f>
        <v>-3.18</v>
      </c>
      <c r="J5">
        <f>(A5-bspline!$H$6)/(bspline!$I$6-bspline!$H$6)</f>
        <v>0.16000000000000025</v>
      </c>
      <c r="K5">
        <f t="shared" si="2"/>
        <v>9.8783999999999914E-2</v>
      </c>
      <c r="L5">
        <f t="shared" si="3"/>
        <v>0.64311466666666661</v>
      </c>
      <c r="M5">
        <f t="shared" si="4"/>
        <v>0.25741866666666685</v>
      </c>
      <c r="N5">
        <f t="shared" si="5"/>
        <v>6.8266666666666996E-4</v>
      </c>
      <c r="O5">
        <f>bspline!$B$22*K5+bspline!$B$23*L5+bspline!$B$24*M5+bspline!$B$25*N5</f>
        <v>-1.7412159999999999</v>
      </c>
      <c r="P5">
        <f>bspline!$B$4*K5+bspline!$B$5*L5+bspline!$B$6*M5+bspline!$B$7*N5</f>
        <v>-3.25264</v>
      </c>
      <c r="S5">
        <f t="shared" si="6"/>
        <v>0.30000000000000004</v>
      </c>
      <c r="T5">
        <f t="shared" si="7"/>
        <v>0.78400000000000003</v>
      </c>
      <c r="U5">
        <f t="shared" si="8"/>
        <v>0.14700000000000002</v>
      </c>
      <c r="V5">
        <f t="shared" si="9"/>
        <v>0.21600000000000005</v>
      </c>
      <c r="W5">
        <f t="shared" si="10"/>
        <v>-6.3000000000000014E-2</v>
      </c>
      <c r="X5">
        <f>bspline!$B$23*T5+bspline!$K$23*U5+bspline!$B$24*V5+bspline!$K$24*W5</f>
        <v>-1.847</v>
      </c>
      <c r="Y5">
        <f>bspline!$B$5*T5+bspline!$K$5*U5+bspline!$B$6*V5+bspline!$K$6*W5</f>
        <v>-3.5835000000000008</v>
      </c>
    </row>
    <row r="6" spans="1:25" x14ac:dyDescent="0.25">
      <c r="A6">
        <f t="shared" si="0"/>
        <v>-1.5999999999999996</v>
      </c>
      <c r="B6">
        <f>polynomial!$S$17+polynomial!$S$18*A6+polynomial!$S$19*A6^2+polynomial!$S$20*A6^3+polynomial!$S$21*A6^4+polynomial!$S$22*A6^5+polynomial!$S$23*A6^6+polynomial!$S$24*A6^7+polynomial!$S$25*A6^8</f>
        <v>-2.8172492857769771</v>
      </c>
      <c r="C6">
        <f>polynomial!$S$3+polynomial!$S$4*A6+polynomial!$S$5*A6^2+polynomial!$S$6*A6^3+polynomial!$S$7*A6^4+polynomial!$S$8*A6^5+polynomial!$S$9*A6^6+polynomial!$S$10*A6^7+polynomial!$S$11*A6^8</f>
        <v>-23.047605778500909</v>
      </c>
      <c r="E6">
        <f t="shared" si="1"/>
        <v>0.8</v>
      </c>
      <c r="F6">
        <f>bspline!$D$23+bspline!$E$23*E6+bspline!$F$23*E6^2</f>
        <v>-1.68</v>
      </c>
      <c r="G6">
        <f>bspline!$D$5+bspline!$E$5*E6+bspline!$F$5*E6^2</f>
        <v>-3.3200000000000003</v>
      </c>
      <c r="J6">
        <f>(A6-bspline!$H$6)/(bspline!$I$6-bspline!$H$6)</f>
        <v>0.28000000000000036</v>
      </c>
      <c r="K6">
        <f t="shared" si="2"/>
        <v>6.2207999999999909E-2</v>
      </c>
      <c r="L6">
        <f t="shared" si="3"/>
        <v>0.59924266666666648</v>
      </c>
      <c r="M6">
        <f t="shared" si="4"/>
        <v>0.33489066666666695</v>
      </c>
      <c r="N6">
        <f t="shared" si="5"/>
        <v>3.6586666666666811E-3</v>
      </c>
      <c r="O6">
        <f>bspline!$B$22*K6+bspline!$B$23*L6+bspline!$B$24*M6+bspline!$B$25*N6</f>
        <v>-1.6577919999999997</v>
      </c>
      <c r="P6">
        <f>bspline!$B$4*K6+bspline!$B$5*L6+bspline!$B$6*M6+bspline!$B$7*N6</f>
        <v>-3.3092800000000002</v>
      </c>
      <c r="S6">
        <f t="shared" si="6"/>
        <v>0.4</v>
      </c>
      <c r="T6">
        <f t="shared" si="7"/>
        <v>0.64799999999999991</v>
      </c>
      <c r="U6">
        <f t="shared" si="8"/>
        <v>0.14399999999999996</v>
      </c>
      <c r="V6">
        <f t="shared" si="9"/>
        <v>0.35200000000000009</v>
      </c>
      <c r="W6">
        <f t="shared" si="10"/>
        <v>-9.6000000000000016E-2</v>
      </c>
      <c r="X6">
        <f>bspline!$B$23*T6+bspline!$K$23*U6+bspline!$B$24*V6+bspline!$K$24*W6</f>
        <v>-1.744</v>
      </c>
      <c r="Y6">
        <f>bspline!$B$5*T6+bspline!$K$5*U6+bspline!$B$6*V6+bspline!$K$6*W6</f>
        <v>-3.8319999999999999</v>
      </c>
    </row>
    <row r="7" spans="1:25" x14ac:dyDescent="0.25">
      <c r="A7">
        <f t="shared" si="0"/>
        <v>-1.4999999999999996</v>
      </c>
      <c r="B7">
        <f>polynomial!$S$17+polynomial!$S$18*A7+polynomial!$S$19*A7^2+polynomial!$S$20*A7^3+polynomial!$S$21*A7^4+polynomial!$S$22*A7^5+polynomial!$S$23*A7^6+polynomial!$S$24*A7^7+polynomial!$S$25*A7^8</f>
        <v>-2.5646972675039041</v>
      </c>
      <c r="C7">
        <f>polynomial!$S$3+polynomial!$S$4*A7+polynomial!$S$5*A7^2+polynomial!$S$6*A7^3+polynomial!$S$7*A7^4+polynomial!$S$8*A7^5+polynomial!$S$9*A7^6+polynomial!$S$10*A7^7+polynomial!$S$11*A7^8</f>
        <v>-21.284149182359354</v>
      </c>
      <c r="E7">
        <f t="shared" si="1"/>
        <v>1</v>
      </c>
      <c r="F7">
        <f>bspline!$D$23+bspline!$E$23*E7+bspline!$F$23*E7^2</f>
        <v>-1.5</v>
      </c>
      <c r="G7">
        <f>bspline!$D$5+bspline!$E$5*E7+bspline!$F$5*E7^2</f>
        <v>-3.5</v>
      </c>
      <c r="J7">
        <f>(A7-bspline!$H$6)/(bspline!$I$6-bspline!$H$6)</f>
        <v>0.40000000000000047</v>
      </c>
      <c r="K7">
        <f t="shared" si="2"/>
        <v>3.5999999999999893E-2</v>
      </c>
      <c r="L7">
        <f t="shared" si="3"/>
        <v>0.5386666666666664</v>
      </c>
      <c r="M7">
        <f t="shared" si="4"/>
        <v>0.41466666666666696</v>
      </c>
      <c r="N7">
        <f t="shared" si="5"/>
        <v>1.0666666666666704E-2</v>
      </c>
      <c r="O7">
        <f>bspline!$B$22*K7+bspline!$B$23*L7+bspline!$B$24*M7+bspline!$B$25*N7</f>
        <v>-1.5639999999999996</v>
      </c>
      <c r="P7">
        <f>bspline!$B$4*K7+bspline!$B$5*L7+bspline!$B$6*M7+bspline!$B$7*N7</f>
        <v>-3.34</v>
      </c>
      <c r="S7">
        <f t="shared" si="6"/>
        <v>0.5</v>
      </c>
      <c r="T7">
        <f t="shared" si="7"/>
        <v>0.5</v>
      </c>
      <c r="U7">
        <f t="shared" si="8"/>
        <v>0.125</v>
      </c>
      <c r="V7">
        <f t="shared" si="9"/>
        <v>0.5</v>
      </c>
      <c r="W7">
        <f t="shared" si="10"/>
        <v>-0.125</v>
      </c>
      <c r="X7">
        <f>bspline!$B$23*T7+bspline!$K$23*U7+bspline!$B$24*V7+bspline!$K$24*W7</f>
        <v>-1.625</v>
      </c>
      <c r="Y7">
        <f>bspline!$B$5*T7+bspline!$K$5*U7+bspline!$B$6*V7+bspline!$K$6*W7</f>
        <v>-4.0625</v>
      </c>
    </row>
    <row r="8" spans="1:25" x14ac:dyDescent="0.25">
      <c r="A8">
        <f t="shared" si="0"/>
        <v>-1.3999999999999995</v>
      </c>
      <c r="B8">
        <f>polynomial!$S$17+polynomial!$S$18*A8+polynomial!$S$19*A8^2+polynomial!$S$20*A8^3+polynomial!$S$21*A8^4+polynomial!$S$22*A8^5+polynomial!$S$23*A8^6+polynomial!$S$24*A8^7+polynomial!$S$25*A8^8</f>
        <v>-2.2518604798694297</v>
      </c>
      <c r="C8">
        <f>polynomial!$S$3+polynomial!$S$4*A8+polynomial!$S$5*A8^2+polynomial!$S$6*A8^3+polynomial!$S$7*A8^4+polynomial!$S$8*A8^5+polynomial!$S$9*A8^6+polynomial!$S$10*A8^7+polynomial!$S$11*A8^8</f>
        <v>-18.377587208144249</v>
      </c>
      <c r="E8">
        <f>(A8-$A$7)</f>
        <v>0.10000000000000009</v>
      </c>
      <c r="F8">
        <f>bspline!$D$24+bspline!$E$24*E8+bspline!$F$24*E8^2</f>
        <v>-1.4</v>
      </c>
      <c r="G8">
        <f>bspline!$D$6+bspline!$E$6*E8+bspline!$F$6*E8^2</f>
        <v>-3.5550000000000002</v>
      </c>
      <c r="J8">
        <f>(A8-bspline!$H$6)/(bspline!$I$6-bspline!$H$6)</f>
        <v>0.52000000000000057</v>
      </c>
      <c r="K8">
        <f t="shared" si="2"/>
        <v>1.8431999999999903E-2</v>
      </c>
      <c r="L8">
        <f t="shared" si="3"/>
        <v>0.4665706666666663</v>
      </c>
      <c r="M8">
        <f t="shared" si="4"/>
        <v>0.49156266666666704</v>
      </c>
      <c r="N8">
        <f t="shared" si="5"/>
        <v>2.3434666666666742E-2</v>
      </c>
      <c r="O8">
        <f>bspline!$B$22*K8+bspline!$B$23*L8+bspline!$B$24*M8+bspline!$B$25*N8</f>
        <v>-1.4615679999999993</v>
      </c>
      <c r="P8">
        <f>bspline!$B$4*K8+bspline!$B$5*L8+bspline!$B$6*M8+bspline!$B$7*N8</f>
        <v>-3.3275199999999998</v>
      </c>
      <c r="S8">
        <f t="shared" si="6"/>
        <v>0.6</v>
      </c>
      <c r="T8">
        <f t="shared" si="7"/>
        <v>0.35199999999999992</v>
      </c>
      <c r="U8">
        <f t="shared" si="8"/>
        <v>9.6000000000000002E-2</v>
      </c>
      <c r="V8">
        <f t="shared" si="9"/>
        <v>0.64800000000000013</v>
      </c>
      <c r="W8">
        <f t="shared" si="10"/>
        <v>-0.14399999999999999</v>
      </c>
      <c r="X8">
        <f>bspline!$B$23*T8+bspline!$K$23*U8+bspline!$B$24*V8+bspline!$K$24*W8</f>
        <v>-1.4959999999999998</v>
      </c>
      <c r="Y8">
        <f>bspline!$B$5*T8+bspline!$K$5*U8+bspline!$B$6*V8+bspline!$K$6*W8</f>
        <v>-4.2480000000000011</v>
      </c>
    </row>
    <row r="9" spans="1:25" x14ac:dyDescent="0.25">
      <c r="A9">
        <f t="shared" si="0"/>
        <v>-1.2999999999999994</v>
      </c>
      <c r="B9">
        <f>polynomial!$S$17+polynomial!$S$18*A9+polynomial!$S$19*A9^2+polynomial!$S$20*A9^3+polynomial!$S$21*A9^4+polynomial!$S$22*A9^5+polynomial!$S$23*A9^6+polynomial!$S$24*A9^7+polynomial!$S$25*A9^8</f>
        <v>-1.9160646446163523</v>
      </c>
      <c r="C9">
        <f>polynomial!$S$3+polynomial!$S$4*A9+polynomial!$S$5*A9^2+polynomial!$S$6*A9^3+polynomial!$S$7*A9^4+polynomial!$S$8*A9^5+polynomial!$S$9*A9^6+polynomial!$S$10*A9^7+polynomial!$S$11*A9^8</f>
        <v>-14.845769946341388</v>
      </c>
      <c r="E9">
        <f t="shared" ref="E9:E17" si="11">(A9-$A$7)</f>
        <v>0.20000000000000018</v>
      </c>
      <c r="F9">
        <f>bspline!$D$24+bspline!$E$24*E9+bspline!$F$24*E9^2</f>
        <v>-1.2999999999999998</v>
      </c>
      <c r="G9">
        <f>bspline!$D$6+bspline!$E$6*E9+bspline!$F$6*E9^2</f>
        <v>-3.52</v>
      </c>
      <c r="J9">
        <f>(A9-bspline!$H$6)/(bspline!$I$6-bspline!$H$6)</f>
        <v>0.64000000000000068</v>
      </c>
      <c r="K9">
        <f t="shared" si="2"/>
        <v>7.7759999999999314E-3</v>
      </c>
      <c r="L9">
        <f t="shared" si="3"/>
        <v>0.38813866666666624</v>
      </c>
      <c r="M9">
        <f t="shared" si="4"/>
        <v>0.56039466666666715</v>
      </c>
      <c r="N9">
        <f t="shared" si="5"/>
        <v>4.3690666666666801E-2</v>
      </c>
      <c r="O9">
        <f>bspline!$B$22*K9+bspline!$B$23*L9+bspline!$B$24*M9+bspline!$B$25*N9</f>
        <v>-1.3522239999999996</v>
      </c>
      <c r="P9">
        <f>bspline!$B$4*K9+bspline!$B$5*L9+bspline!$B$6*M9+bspline!$B$7*N9</f>
        <v>-3.2545600000000001</v>
      </c>
      <c r="S9">
        <f t="shared" si="6"/>
        <v>0.7</v>
      </c>
      <c r="T9">
        <f t="shared" si="7"/>
        <v>0.21600000000000008</v>
      </c>
      <c r="U9">
        <f t="shared" si="8"/>
        <v>6.3E-2</v>
      </c>
      <c r="V9">
        <f t="shared" si="9"/>
        <v>0.78399999999999992</v>
      </c>
      <c r="W9">
        <f t="shared" si="10"/>
        <v>-0.14700000000000002</v>
      </c>
      <c r="X9">
        <f>bspline!$B$23*T9+bspline!$K$23*U9+bspline!$B$24*V9+bspline!$K$24*W9</f>
        <v>-1.3630000000000002</v>
      </c>
      <c r="Y9">
        <f>bspline!$B$5*T9+bspline!$K$5*U9+bspline!$B$6*V9+bspline!$K$6*W9</f>
        <v>-4.3615000000000004</v>
      </c>
    </row>
    <row r="10" spans="1:25" x14ac:dyDescent="0.25">
      <c r="A10">
        <f t="shared" si="0"/>
        <v>-1.1999999999999993</v>
      </c>
      <c r="B10">
        <f>polynomial!$S$17+polynomial!$S$18*A10+polynomial!$S$19*A10^2+polynomial!$S$20*A10^3+polynomial!$S$21*A10^4+polynomial!$S$22*A10^5+polynomial!$S$23*A10^6+polynomial!$S$24*A10^7+polynomial!$S$25*A10^8</f>
        <v>-1.5843276787434526</v>
      </c>
      <c r="C10">
        <f>polynomial!$S$3+polynomial!$S$4*A10+polynomial!$S$5*A10^2+polynomial!$S$6*A10^3+polynomial!$S$7*A10^4+polynomial!$S$8*A10^5+polynomial!$S$9*A10^6+polynomial!$S$10*A10^7+polynomial!$S$11*A10^8</f>
        <v>-11.087749123158781</v>
      </c>
      <c r="E10">
        <f t="shared" si="11"/>
        <v>0.30000000000000027</v>
      </c>
      <c r="F10">
        <f>bspline!$D$24+bspline!$E$24*E10+bspline!$F$24*E10^2</f>
        <v>-1.1999999999999997</v>
      </c>
      <c r="G10">
        <f>bspline!$D$6+bspline!$E$6*E10+bspline!$F$6*E10^2</f>
        <v>-3.3949999999999996</v>
      </c>
      <c r="J10">
        <f>(A10-bspline!$H$6)/(bspline!$I$6-bspline!$H$6)</f>
        <v>0.76000000000000079</v>
      </c>
      <c r="K10">
        <f t="shared" si="2"/>
        <v>2.3039999999999727E-3</v>
      </c>
      <c r="L10">
        <f t="shared" si="3"/>
        <v>0.30855466666666614</v>
      </c>
      <c r="M10">
        <f t="shared" si="4"/>
        <v>0.6159786666666669</v>
      </c>
      <c r="N10">
        <f t="shared" si="5"/>
        <v>7.316266666666689E-2</v>
      </c>
      <c r="O10">
        <f>bspline!$B$22*K10+bspline!$B$23*L10+bspline!$B$24*M10+bspline!$B$25*N10</f>
        <v>-1.2376959999999992</v>
      </c>
      <c r="P10">
        <f>bspline!$B$4*K10+bspline!$B$5*L10+bspline!$B$6*M10+bspline!$B$7*N10</f>
        <v>-3.1038399999999982</v>
      </c>
      <c r="S10">
        <f t="shared" si="6"/>
        <v>0.79999999999999993</v>
      </c>
      <c r="T10">
        <f t="shared" si="7"/>
        <v>0.10400000000000009</v>
      </c>
      <c r="U10">
        <f t="shared" si="8"/>
        <v>3.2000000000000028E-2</v>
      </c>
      <c r="V10">
        <f t="shared" si="9"/>
        <v>0.89599999999999991</v>
      </c>
      <c r="W10">
        <f t="shared" si="10"/>
        <v>-0.128</v>
      </c>
      <c r="X10">
        <f>bspline!$B$23*T10+bspline!$K$23*U10+bspline!$B$24*V10+bspline!$K$24*W10</f>
        <v>-1.2320000000000002</v>
      </c>
      <c r="Y10">
        <f>bspline!$B$5*T10+bspline!$K$5*U10+bspline!$B$6*V10+bspline!$K$6*W10</f>
        <v>-4.3760000000000003</v>
      </c>
    </row>
    <row r="11" spans="1:25" x14ac:dyDescent="0.25">
      <c r="A11">
        <f t="shared" si="0"/>
        <v>-1.0999999999999992</v>
      </c>
      <c r="B11">
        <f>polynomial!$S$17+polynomial!$S$18*A11+polynomial!$S$19*A11^2+polynomial!$S$20*A11^3+polynomial!$S$21*A11^4+polynomial!$S$22*A11^5+polynomial!$S$23*A11^6+polynomial!$S$24*A11^7+polynomial!$S$25*A11^8</f>
        <v>-1.275131844434013</v>
      </c>
      <c r="C11">
        <f>polynomial!$S$3+polynomial!$S$4*A11+polynomial!$S$5*A11^2+polynomial!$S$6*A11^3+polynomial!$S$7*A11^4+polynomial!$S$8*A11^5+polynomial!$S$9*A11^6+polynomial!$S$10*A11^7+polynomial!$S$11*A11^8</f>
        <v>-7.4015204317600682</v>
      </c>
      <c r="E11">
        <f t="shared" si="11"/>
        <v>0.40000000000000036</v>
      </c>
      <c r="F11">
        <f>bspline!$D$24+bspline!$E$24*E11+bspline!$F$24*E11^2</f>
        <v>-1.0999999999999996</v>
      </c>
      <c r="G11">
        <f>bspline!$D$6+bspline!$E$6*E11+bspline!$F$6*E11^2</f>
        <v>-3.1799999999999988</v>
      </c>
      <c r="J11">
        <f>(A11-bspline!$H$6)/(bspline!$I$6-bspline!$H$6)</f>
        <v>0.880000000000001</v>
      </c>
      <c r="K11">
        <f t="shared" si="2"/>
        <v>2.8799999999995496E-4</v>
      </c>
      <c r="L11">
        <f t="shared" si="3"/>
        <v>0.23300266666666611</v>
      </c>
      <c r="M11">
        <f t="shared" si="4"/>
        <v>0.65313066666666686</v>
      </c>
      <c r="N11">
        <f t="shared" si="5"/>
        <v>0.11357866666666705</v>
      </c>
      <c r="O11">
        <f>bspline!$B$22*K11+bspline!$B$23*L11+bspline!$B$24*M11+bspline!$B$25*N11</f>
        <v>-1.1197119999999989</v>
      </c>
      <c r="P11">
        <f>bspline!$B$4*K11+bspline!$B$5*L11+bspline!$B$6*M11+bspline!$B$7*N11</f>
        <v>-2.8580799999999975</v>
      </c>
      <c r="S11">
        <f t="shared" si="6"/>
        <v>0.89999999999999991</v>
      </c>
      <c r="T11">
        <f t="shared" si="7"/>
        <v>2.7999999999999803E-2</v>
      </c>
      <c r="U11">
        <f t="shared" si="8"/>
        <v>9.000000000000008E-3</v>
      </c>
      <c r="V11">
        <f t="shared" si="9"/>
        <v>0.9720000000000002</v>
      </c>
      <c r="W11">
        <f t="shared" si="10"/>
        <v>-8.1000000000000072E-2</v>
      </c>
      <c r="X11">
        <f>bspline!$B$23*T11+bspline!$K$23*U11+bspline!$B$24*V11+bspline!$K$24*W11</f>
        <v>-1.109</v>
      </c>
      <c r="Y11">
        <f>bspline!$B$5*T11+bspline!$K$5*U11+bspline!$B$6*V11+bspline!$K$6*W11</f>
        <v>-4.2645000000000008</v>
      </c>
    </row>
    <row r="12" spans="1:25" x14ac:dyDescent="0.25">
      <c r="A12">
        <f t="shared" si="0"/>
        <v>-0.99999999999999922</v>
      </c>
      <c r="B12">
        <f>polynomial!$S$17+polynomial!$S$18*A12+polynomial!$S$19*A12^2+polynomial!$S$20*A12^3+polynomial!$S$21*A12^4+polynomial!$S$22*A12^5+polynomial!$S$23*A12^6+polynomial!$S$24*A12^7+polynomial!$S$25*A12^8</f>
        <v>-0.99999999899999792</v>
      </c>
      <c r="C12">
        <f>polynomial!$S$3+polynomial!$S$4*A12+polynomial!$S$5*A12^2+polynomial!$S$6*A12^3+polynomial!$S$7*A12^4+polynomial!$S$8*A12^5+polynomial!$S$9*A12^6+polynomial!$S$10*A12^7+polynomial!$S$11*A12^8</f>
        <v>-4.0000000009999743</v>
      </c>
      <c r="E12">
        <f t="shared" si="11"/>
        <v>0.50000000000000033</v>
      </c>
      <c r="F12">
        <f>bspline!$D$24+bspline!$E$24*E12+bspline!$F$24*E12^2</f>
        <v>-0.99999999999999967</v>
      </c>
      <c r="G12">
        <f>bspline!$D$6+bspline!$E$6*E12+bspline!$F$6*E12^2</f>
        <v>-2.8749999999999982</v>
      </c>
      <c r="J12">
        <f>(A12-bspline!$H$6)/(bspline!$I$6-bspline!$H$6)</f>
        <v>1.0000000000000009</v>
      </c>
      <c r="K12">
        <f t="shared" si="2"/>
        <v>0</v>
      </c>
      <c r="L12">
        <f t="shared" si="3"/>
        <v>0.16666666666666621</v>
      </c>
      <c r="M12">
        <f t="shared" si="4"/>
        <v>0.66666666666666663</v>
      </c>
      <c r="N12">
        <f t="shared" si="5"/>
        <v>0.1666666666666671</v>
      </c>
      <c r="O12">
        <f>bspline!$B$22*K12+bspline!$B$23*L12+bspline!$B$24*M12+bspline!$B$25*N12</f>
        <v>-0.99999999999999911</v>
      </c>
      <c r="P12">
        <f>bspline!$B$4*K12+bspline!$B$5*L12+bspline!$B$6*M12+bspline!$B$7*N12</f>
        <v>-2.4999999999999969</v>
      </c>
      <c r="S12">
        <f t="shared" si="6"/>
        <v>0.99999999999999989</v>
      </c>
      <c r="T12">
        <f t="shared" si="7"/>
        <v>0</v>
      </c>
      <c r="U12">
        <f t="shared" si="8"/>
        <v>0</v>
      </c>
      <c r="V12">
        <f t="shared" si="9"/>
        <v>0.99999999999999978</v>
      </c>
      <c r="W12">
        <f t="shared" si="10"/>
        <v>0</v>
      </c>
      <c r="X12">
        <f>bspline!$B$23*T12+bspline!$K$23*U12+bspline!$B$24*V12+bspline!$K$24*W12</f>
        <v>-0.99999999999999978</v>
      </c>
      <c r="Y12">
        <f>bspline!$B$5*T12+bspline!$K$5*U12+bspline!$B$6*V12+bspline!$K$6*W12</f>
        <v>-3.9999999999999991</v>
      </c>
    </row>
    <row r="13" spans="1:25" x14ac:dyDescent="0.25">
      <c r="A13">
        <f t="shared" si="0"/>
        <v>-0.89999999999999925</v>
      </c>
      <c r="B13">
        <f>polynomial!$S$17+polynomial!$S$18*A13+polynomial!$S$19*A13^2+polynomial!$S$20*A13^3+polynomial!$S$21*A13^4+polynomial!$S$22*A13^5+polynomial!$S$23*A13^6+polynomial!$S$24*A13^7+polynomial!$S$25*A13^8</f>
        <v>-0.76488894483947767</v>
      </c>
      <c r="C13">
        <f>polynomial!$S$3+polynomial!$S$4*A13+polynomial!$S$5*A13^2+polynomial!$S$6*A13^3+polynomial!$S$7*A13^4+polynomial!$S$8*A13^5+polynomial!$S$9*A13^6+polynomial!$S$10*A13^7+polynomial!$S$11*A13^8</f>
        <v>-1.0253434266615911</v>
      </c>
      <c r="E13">
        <f t="shared" si="11"/>
        <v>0.60000000000000031</v>
      </c>
      <c r="F13">
        <f>bspline!$D$24+bspline!$E$24*E13+bspline!$F$24*E13^2</f>
        <v>-0.89999999999999969</v>
      </c>
      <c r="G13">
        <f>bspline!$D$6+bspline!$E$6*E13+bspline!$F$6*E13^2</f>
        <v>-2.4799999999999986</v>
      </c>
      <c r="J13">
        <f>(A13-bspline!$H$7)/(bspline!$I$7-bspline!$H$7)</f>
        <v>0.10000000000000075</v>
      </c>
      <c r="K13">
        <f t="shared" si="2"/>
        <v>0.12149999999999971</v>
      </c>
      <c r="L13">
        <f t="shared" si="3"/>
        <v>0.65716666666666657</v>
      </c>
      <c r="M13">
        <f t="shared" si="4"/>
        <v>0.22116666666666709</v>
      </c>
      <c r="N13">
        <f t="shared" si="5"/>
        <v>1.6666666666667043E-4</v>
      </c>
      <c r="O13">
        <f>bspline!$B$23*K13+bspline!$B$24*L13+bspline!$B$25*M13+bspline!$B$26*N13</f>
        <v>-0.89999999999999936</v>
      </c>
      <c r="P13">
        <f>bspline!$B$5*K13+bspline!$B$6*L13+bspline!$B$7*M13+bspline!$B$8*N13</f>
        <v>-2.1089999999999973</v>
      </c>
      <c r="S13">
        <v>0.1</v>
      </c>
      <c r="T13">
        <f t="shared" si="7"/>
        <v>0.97199999999999998</v>
      </c>
      <c r="U13">
        <f t="shared" si="8"/>
        <v>8.1000000000000003E-2</v>
      </c>
      <c r="V13">
        <f t="shared" si="9"/>
        <v>2.8000000000000004E-2</v>
      </c>
      <c r="W13">
        <f t="shared" si="10"/>
        <v>-9.0000000000000011E-3</v>
      </c>
      <c r="X13">
        <f>bspline!$B$24*T13+bspline!$K$24*U13+bspline!$B$25*V13+bspline!$K$25*W13</f>
        <v>-0.9</v>
      </c>
      <c r="Y13">
        <f>bspline!$B$6*T13+bspline!$K$6*U13+bspline!$B$7*V13+bspline!$K$7*W13</f>
        <v>-3.4969999999999999</v>
      </c>
    </row>
    <row r="14" spans="1:25" x14ac:dyDescent="0.25">
      <c r="A14">
        <f t="shared" si="0"/>
        <v>-0.79999999999999927</v>
      </c>
      <c r="B14">
        <f>polynomial!$S$17+polynomial!$S$18*A14+polynomial!$S$19*A14^2+polynomial!$S$20*A14^3+polynomial!$S$21*A14^4+polynomial!$S$22*A14^5+polynomial!$S$23*A14^6+polynomial!$S$24*A14^7+polynomial!$S$25*A14^8</f>
        <v>-0.57141247940508544</v>
      </c>
      <c r="C14">
        <f>polynomial!$S$3+polynomial!$S$4*A14+polynomial!$S$5*A14^2+polynomial!$S$6*A14^3+polynomial!$S$7*A14^4+polynomial!$S$8*A14^5+polynomial!$S$9*A14^6+polynomial!$S$10*A14^7+polynomial!$S$11*A14^8</f>
        <v>1.4382873598045844</v>
      </c>
      <c r="E14">
        <f t="shared" si="11"/>
        <v>0.70000000000000029</v>
      </c>
      <c r="F14">
        <f>bspline!$D$24+bspline!$E$24*E14+bspline!$F$24*E14^2</f>
        <v>-0.79999999999999971</v>
      </c>
      <c r="G14">
        <f>bspline!$D$6+bspline!$E$6*E14+bspline!$F$6*E14^2</f>
        <v>-1.9949999999999983</v>
      </c>
      <c r="J14">
        <f>(A14-bspline!$H$7)/(bspline!$I$7-bspline!$H$7)</f>
        <v>0.20000000000000073</v>
      </c>
      <c r="K14">
        <f t="shared" si="2"/>
        <v>8.5333333333333095E-2</v>
      </c>
      <c r="L14">
        <f t="shared" si="3"/>
        <v>0.63066666666666638</v>
      </c>
      <c r="M14">
        <f t="shared" si="4"/>
        <v>0.28266666666666718</v>
      </c>
      <c r="N14">
        <f t="shared" si="5"/>
        <v>1.3333333333333478E-3</v>
      </c>
      <c r="O14">
        <f>bspline!$B$23*K14+bspline!$B$24*L14+bspline!$B$25*M14+bspline!$B$26*N14</f>
        <v>-0.79999999999999927</v>
      </c>
      <c r="P14">
        <f>bspline!$B$5*K14+bspline!$B$6*L14+bspline!$B$7*M14+bspline!$B$8*N14</f>
        <v>-1.6519999999999961</v>
      </c>
      <c r="S14">
        <f t="shared" si="6"/>
        <v>0.2</v>
      </c>
      <c r="T14">
        <f t="shared" si="7"/>
        <v>0.89600000000000002</v>
      </c>
      <c r="U14">
        <f t="shared" si="8"/>
        <v>0.128</v>
      </c>
      <c r="V14">
        <f t="shared" si="9"/>
        <v>0.10400000000000002</v>
      </c>
      <c r="W14">
        <f t="shared" si="10"/>
        <v>-3.2000000000000008E-2</v>
      </c>
      <c r="X14">
        <f>bspline!$B$24*T14+bspline!$K$24*U14+bspline!$B$25*V14+bspline!$K$25*W14</f>
        <v>-0.8</v>
      </c>
      <c r="Y14">
        <f>bspline!$B$6*T14+bspline!$K$6*U14+bspline!$B$7*V14+bspline!$K$7*W14</f>
        <v>-2.7360000000000002</v>
      </c>
    </row>
    <row r="15" spans="1:25" x14ac:dyDescent="0.25">
      <c r="A15">
        <f t="shared" si="0"/>
        <v>-0.69999999999999929</v>
      </c>
      <c r="B15">
        <f>polynomial!$S$17+polynomial!$S$18*A15+polynomial!$S$19*A15^2+polynomial!$S$20*A15^3+polynomial!$S$21*A15^4+polynomial!$S$22*A15^5+polynomial!$S$23*A15^6+polynomial!$S$24*A15^7+polynomial!$S$25*A15^8</f>
        <v>-0.41790634518148168</v>
      </c>
      <c r="C15">
        <f>polynomial!$S$3+polynomial!$S$4*A15+polynomial!$S$5*A15^2+polynomial!$S$6*A15^3+polynomial!$S$7*A15^4+polynomial!$S$8*A15^5+polynomial!$S$9*A15^6+polynomial!$S$10*A15^7+polynomial!$S$11*A15^8</f>
        <v>3.3534072600400346</v>
      </c>
      <c r="E15">
        <f t="shared" si="11"/>
        <v>0.80000000000000027</v>
      </c>
      <c r="F15">
        <f>bspline!$D$24+bspline!$E$24*E15+bspline!$F$24*E15^2</f>
        <v>-0.69999999999999973</v>
      </c>
      <c r="G15">
        <f>bspline!$D$6+bspline!$E$6*E15+bspline!$F$6*E15^2</f>
        <v>-1.4199999999999986</v>
      </c>
      <c r="J15">
        <f>(A15-bspline!$H$7)/(bspline!$I$7-bspline!$H$7)</f>
        <v>0.30000000000000071</v>
      </c>
      <c r="K15">
        <f t="shared" si="2"/>
        <v>5.7166666666666498E-2</v>
      </c>
      <c r="L15">
        <f t="shared" si="3"/>
        <v>0.59016666666666628</v>
      </c>
      <c r="M15">
        <f t="shared" si="4"/>
        <v>0.34816666666666718</v>
      </c>
      <c r="N15">
        <f t="shared" si="5"/>
        <v>4.5000000000000318E-3</v>
      </c>
      <c r="O15">
        <f>bspline!$B$23*K15+bspline!$B$24*L15+bspline!$B$25*M15+bspline!$B$26*N15</f>
        <v>-0.69999999999999918</v>
      </c>
      <c r="P15">
        <f>bspline!$B$5*K15+bspline!$B$6*L15+bspline!$B$7*M15+bspline!$B$8*N15</f>
        <v>-1.152999999999996</v>
      </c>
      <c r="S15">
        <f t="shared" si="6"/>
        <v>0.30000000000000004</v>
      </c>
      <c r="T15">
        <f t="shared" si="7"/>
        <v>0.78400000000000003</v>
      </c>
      <c r="U15">
        <f t="shared" si="8"/>
        <v>0.14700000000000002</v>
      </c>
      <c r="V15">
        <f t="shared" si="9"/>
        <v>0.21600000000000005</v>
      </c>
      <c r="W15">
        <f t="shared" si="10"/>
        <v>-6.3000000000000014E-2</v>
      </c>
      <c r="X15">
        <f>bspline!$B$24*T15+bspline!$K$24*U15+bspline!$B$25*V15+bspline!$K$25*W15</f>
        <v>-0.70000000000000007</v>
      </c>
      <c r="Y15">
        <f>bspline!$B$6*T15+bspline!$K$6*U15+bspline!$B$7*V15+bspline!$K$7*W15</f>
        <v>-1.7889999999999999</v>
      </c>
    </row>
    <row r="16" spans="1:25" x14ac:dyDescent="0.25">
      <c r="A16">
        <f t="shared" si="0"/>
        <v>-0.59999999999999931</v>
      </c>
      <c r="B16">
        <f>polynomial!$S$17+polynomial!$S$18*A16+polynomial!$S$19*A16^2+polynomial!$S$20*A16^3+polynomial!$S$21*A16^4+polynomial!$S$22*A16^5+polynomial!$S$23*A16^6+polynomial!$S$24*A16^7+polynomial!$S$25*A16^8</f>
        <v>-0.30034687967000762</v>
      </c>
      <c r="C16">
        <f>polynomial!$S$3+polynomial!$S$4*A16+polynomial!$S$5*A16^2+polynomial!$S$6*A16^3+polynomial!$S$7*A16^4+polynomial!$S$8*A16^5+polynomial!$S$9*A16^6+polynomial!$S$10*A16^7+polynomial!$S$11*A16^8</f>
        <v>4.7192422400361158</v>
      </c>
      <c r="E16">
        <f t="shared" si="11"/>
        <v>0.90000000000000024</v>
      </c>
      <c r="F16">
        <f>bspline!$D$24+bspline!$E$24*E16+bspline!$F$24*E16^2</f>
        <v>-0.59999999999999976</v>
      </c>
      <c r="G16">
        <f>bspline!$D$6+bspline!$E$6*E16+bspline!$F$6*E16^2</f>
        <v>-0.75499999999999856</v>
      </c>
      <c r="J16">
        <f>(A16-bspline!$H$7)/(bspline!$I$7-bspline!$H$7)</f>
        <v>0.40000000000000069</v>
      </c>
      <c r="K16">
        <f t="shared" si="2"/>
        <v>3.5999999999999893E-2</v>
      </c>
      <c r="L16">
        <f t="shared" si="3"/>
        <v>0.53866666666666629</v>
      </c>
      <c r="M16">
        <f t="shared" si="4"/>
        <v>0.41466666666666713</v>
      </c>
      <c r="N16">
        <f t="shared" si="5"/>
        <v>1.0666666666666722E-2</v>
      </c>
      <c r="O16">
        <f>bspline!$B$23*K16+bspline!$B$24*L16+bspline!$B$25*M16+bspline!$B$26*N16</f>
        <v>-0.59999999999999931</v>
      </c>
      <c r="P16">
        <f>bspline!$B$5*K16+bspline!$B$6*L16+bspline!$B$7*M16+bspline!$B$8*N16</f>
        <v>-0.63599999999999646</v>
      </c>
      <c r="S16">
        <f t="shared" si="6"/>
        <v>0.4</v>
      </c>
      <c r="T16">
        <f t="shared" si="7"/>
        <v>0.64799999999999991</v>
      </c>
      <c r="U16">
        <f t="shared" si="8"/>
        <v>0.14399999999999996</v>
      </c>
      <c r="V16">
        <f t="shared" si="9"/>
        <v>0.35200000000000009</v>
      </c>
      <c r="W16">
        <f t="shared" si="10"/>
        <v>-9.6000000000000016E-2</v>
      </c>
      <c r="X16">
        <f>bspline!$B$24*T16+bspline!$K$24*U16+bspline!$B$25*V16+bspline!$K$25*W16</f>
        <v>-0.6</v>
      </c>
      <c r="Y16">
        <f>bspline!$B$6*T16+bspline!$K$6*U16+bspline!$B$7*V16+bspline!$K$7*W16</f>
        <v>-0.72799999999999931</v>
      </c>
    </row>
    <row r="17" spans="1:25" x14ac:dyDescent="0.25">
      <c r="A17">
        <f t="shared" si="0"/>
        <v>-0.49999999999999933</v>
      </c>
      <c r="B17">
        <f>polynomial!$S$17+polynomial!$S$18*A17+polynomial!$S$19*A17^2+polynomial!$S$20*A17^3+polynomial!$S$21*A17^4+polynomial!$S$22*A17^5+polynomial!$S$23*A17^6+polynomial!$S$24*A17^7+polynomial!$S$25*A17^8</f>
        <v>-0.21313476537890572</v>
      </c>
      <c r="C17">
        <f>polynomial!$S$3+polynomial!$S$4*A17+polynomial!$S$5*A17^2+polynomial!$S$6*A17^3+polynomial!$S$7*A17^4+polynomial!$S$8*A17^5+polynomial!$S$9*A17^6+polynomial!$S$10*A17^7+polynomial!$S$11*A17^8</f>
        <v>5.5630187988906297</v>
      </c>
      <c r="E17">
        <f t="shared" si="11"/>
        <v>1.0000000000000002</v>
      </c>
      <c r="F17">
        <f>bspline!$D$24+bspline!$E$24*E17+bspline!$F$24*E17^2</f>
        <v>-0.49999999999999978</v>
      </c>
      <c r="G17">
        <f>bspline!$D$6+bspline!$E$6*E17+bspline!$F$6*E17^2</f>
        <v>0</v>
      </c>
      <c r="J17">
        <f>(A17-bspline!$H$7)/(bspline!$I$7-bspline!$H$7)</f>
        <v>0.50000000000000067</v>
      </c>
      <c r="K17">
        <f t="shared" si="2"/>
        <v>2.0833333333333249E-2</v>
      </c>
      <c r="L17">
        <f t="shared" si="3"/>
        <v>0.47916666666666624</v>
      </c>
      <c r="M17">
        <f t="shared" si="4"/>
        <v>0.47916666666666702</v>
      </c>
      <c r="N17">
        <f t="shared" si="5"/>
        <v>2.0833333333333415E-2</v>
      </c>
      <c r="O17">
        <f>bspline!$B$23*K17+bspline!$B$24*L17+bspline!$B$25*M17+bspline!$B$26*N17</f>
        <v>-0.49999999999999928</v>
      </c>
      <c r="P17">
        <f>bspline!$B$5*K17+bspline!$B$6*L17+bspline!$B$7*M17+bspline!$B$8*N17</f>
        <v>-0.12499999999999692</v>
      </c>
      <c r="S17">
        <f t="shared" si="6"/>
        <v>0.5</v>
      </c>
      <c r="T17">
        <f t="shared" si="7"/>
        <v>0.5</v>
      </c>
      <c r="U17">
        <f t="shared" si="8"/>
        <v>0.125</v>
      </c>
      <c r="V17">
        <f t="shared" si="9"/>
        <v>0.5</v>
      </c>
      <c r="W17">
        <f t="shared" si="10"/>
        <v>-0.125</v>
      </c>
      <c r="X17">
        <f>bspline!$B$24*T17+bspline!$K$24*U17+bspline!$B$25*V17+bspline!$K$25*W17</f>
        <v>-0.5</v>
      </c>
      <c r="Y17">
        <f>bspline!$B$6*T17+bspline!$K$6*U17+bspline!$B$7*V17+bspline!$K$7*W17</f>
        <v>0.375</v>
      </c>
    </row>
    <row r="18" spans="1:25" x14ac:dyDescent="0.25">
      <c r="A18">
        <f t="shared" si="0"/>
        <v>-0.39999999999999936</v>
      </c>
      <c r="B18">
        <f>polynomial!$S$17+polynomial!$S$18*A18+polynomial!$S$19*A18^2+polynomial!$S$20*A18^3+polynomial!$S$21*A18^4+polynomial!$S$22*A18^5+polynomial!$S$23*A18^6+polynomial!$S$24*A18^7+polynomial!$S$25*A18^8</f>
        <v>-0.14975487981768157</v>
      </c>
      <c r="C18">
        <f>polynomial!$S$3+polynomial!$S$4*A18+polynomial!$S$5*A18^2+polynomial!$S$6*A18^3+polynomial!$S$7*A18^4+polynomial!$S$8*A18^5+polynomial!$S$9*A18^6+polynomial!$S$10*A18^7+polynomial!$S$11*A18^8</f>
        <v>5.9324160000631574</v>
      </c>
      <c r="E18">
        <f>(A18-$A$17)</f>
        <v>9.9999999999999978E-2</v>
      </c>
      <c r="F18">
        <f>bspline!$D$25+bspline!$E$25*E18+bspline!$F$25*E18^2</f>
        <v>-0.4</v>
      </c>
      <c r="G18">
        <f>bspline!$D$7+bspline!$E$7*E18+bspline!$F$7*E18^2</f>
        <v>0.72499999999999987</v>
      </c>
      <c r="J18">
        <f>(A18-bspline!$H$7)/(bspline!$I$7-bspline!$H$7)</f>
        <v>0.60000000000000064</v>
      </c>
      <c r="K18">
        <f t="shared" si="2"/>
        <v>1.0666666666666593E-2</v>
      </c>
      <c r="L18">
        <f t="shared" si="3"/>
        <v>0.41466666666666629</v>
      </c>
      <c r="M18">
        <f t="shared" si="4"/>
        <v>0.53866666666666696</v>
      </c>
      <c r="N18">
        <f t="shared" si="5"/>
        <v>3.6000000000000115E-2</v>
      </c>
      <c r="O18">
        <f>bspline!$B$23*K18+bspline!$B$24*L18+bspline!$B$25*M18+bspline!$B$26*N18</f>
        <v>-0.39999999999999936</v>
      </c>
      <c r="P18">
        <f>bspline!$B$5*K18+bspline!$B$6*L18+bspline!$B$7*M18+bspline!$B$8*N18</f>
        <v>0.35600000000000254</v>
      </c>
      <c r="S18">
        <f t="shared" si="6"/>
        <v>0.6</v>
      </c>
      <c r="T18">
        <f t="shared" si="7"/>
        <v>0.35199999999999992</v>
      </c>
      <c r="U18">
        <f t="shared" si="8"/>
        <v>9.6000000000000002E-2</v>
      </c>
      <c r="V18">
        <f t="shared" si="9"/>
        <v>0.64800000000000013</v>
      </c>
      <c r="W18">
        <f t="shared" si="10"/>
        <v>-0.14399999999999999</v>
      </c>
      <c r="X18">
        <f>bspline!$B$24*T18+bspline!$K$24*U18+bspline!$B$25*V18+bspline!$K$25*W18</f>
        <v>-0.39999999999999991</v>
      </c>
      <c r="Y18">
        <f>bspline!$B$6*T18+bspline!$K$6*U18+bspline!$B$7*V18+bspline!$K$7*W18</f>
        <v>1.4480000000000008</v>
      </c>
    </row>
    <row r="19" spans="1:25" x14ac:dyDescent="0.25">
      <c r="A19">
        <f t="shared" si="0"/>
        <v>-0.29999999999999938</v>
      </c>
      <c r="B19">
        <f>polynomial!$S$17+polynomial!$S$18*A19+polynomial!$S$19*A19^2+polynomial!$S$20*A19^3+polynomial!$S$21*A19^4+polynomial!$S$22*A19^5+polynomial!$S$23*A19^6+polynomial!$S$24*A19^7+polynomial!$S$25*A19^8</f>
        <v>-0.1033228454943831</v>
      </c>
      <c r="C19">
        <f>polynomial!$S$3+polynomial!$S$4*A19+polynomial!$S$5*A19^2+polynomial!$S$6*A19^3+polynomial!$S$7*A19^4+polynomial!$S$8*A19^5+polynomial!$S$9*A19^6+polynomial!$S$10*A19^7+polynomial!$S$11*A19^8</f>
        <v>5.8890905401293212</v>
      </c>
      <c r="E19">
        <f t="shared" ref="E19:E27" si="12">(A19-$A$17)</f>
        <v>0.19999999999999996</v>
      </c>
      <c r="F19">
        <f>bspline!$D$25+bspline!$E$25*E19+bspline!$F$25*E19^2</f>
        <v>-0.30000000000000004</v>
      </c>
      <c r="G19">
        <f>bspline!$D$7+bspline!$E$7*E19+bspline!$F$7*E19^2</f>
        <v>1.2999999999999998</v>
      </c>
      <c r="J19">
        <f>(A19-bspline!$H$7)/(bspline!$I$7-bspline!$H$7)</f>
        <v>0.70000000000000062</v>
      </c>
      <c r="K19">
        <f t="shared" si="2"/>
        <v>4.4999999999999762E-3</v>
      </c>
      <c r="L19">
        <f t="shared" si="3"/>
        <v>0.34816666666666629</v>
      </c>
      <c r="M19">
        <f t="shared" si="4"/>
        <v>0.59016666666666706</v>
      </c>
      <c r="N19">
        <f t="shared" si="5"/>
        <v>5.7166666666666817E-2</v>
      </c>
      <c r="O19">
        <f>bspline!$B$23*K19+bspline!$B$24*L19+bspline!$B$25*M19+bspline!$B$26*N19</f>
        <v>-0.29999999999999943</v>
      </c>
      <c r="P19">
        <f>bspline!$B$5*K19+bspline!$B$6*L19+bspline!$B$7*M19+bspline!$B$8*N19</f>
        <v>0.7830000000000028</v>
      </c>
      <c r="S19">
        <f t="shared" si="6"/>
        <v>0.7</v>
      </c>
      <c r="T19">
        <f t="shared" si="7"/>
        <v>0.21600000000000008</v>
      </c>
      <c r="U19">
        <f t="shared" si="8"/>
        <v>6.3E-2</v>
      </c>
      <c r="V19">
        <f t="shared" si="9"/>
        <v>0.78399999999999992</v>
      </c>
      <c r="W19">
        <f t="shared" si="10"/>
        <v>-0.14700000000000002</v>
      </c>
      <c r="X19">
        <f>bspline!$B$24*T19+bspline!$K$24*U19+bspline!$B$25*V19+bspline!$K$25*W19</f>
        <v>-0.3000000000000001</v>
      </c>
      <c r="Y19">
        <f>bspline!$B$6*T19+bspline!$K$6*U19+bspline!$B$7*V19+bspline!$K$7*W19</f>
        <v>2.4189999999999992</v>
      </c>
    </row>
    <row r="20" spans="1:25" x14ac:dyDescent="0.25">
      <c r="A20">
        <f t="shared" si="0"/>
        <v>-0.19999999999999937</v>
      </c>
      <c r="B20">
        <f>polynomial!$S$17+polynomial!$S$18*A20+polynomial!$S$19*A20^2+polynomial!$S$20*A20^3+polynomial!$S$21*A20^4+polynomial!$S$22*A20^5+polynomial!$S$23*A20^6+polynomial!$S$24*A20^7+polynomial!$S$25*A20^8</f>
        <v>-6.7028479914769706E-2</v>
      </c>
      <c r="C20">
        <f>polynomial!$S$3+polynomial!$S$4*A20+polynomial!$S$5*A20^2+polynomial!$S$6*A20^3+polynomial!$S$7*A20^4+polynomial!$S$8*A20^5+polynomial!$S$9*A20^6+polynomial!$S$10*A20^7+polynomial!$S$11*A20^8</f>
        <v>5.5031884800340825</v>
      </c>
      <c r="E20">
        <f t="shared" si="12"/>
        <v>0.29999999999999993</v>
      </c>
      <c r="F20">
        <f>bspline!$D$25+bspline!$E$25*E20+bspline!$F$25*E20^2</f>
        <v>-0.20000000000000007</v>
      </c>
      <c r="G20">
        <f>bspline!$D$7+bspline!$E$7*E20+bspline!$F$7*E20^2</f>
        <v>1.7249999999999996</v>
      </c>
      <c r="J20">
        <f>(A20-bspline!$H$7)/(bspline!$I$7-bspline!$H$7)</f>
        <v>0.8000000000000006</v>
      </c>
      <c r="K20">
        <f t="shared" si="2"/>
        <v>1.333333333333353E-3</v>
      </c>
      <c r="L20">
        <f t="shared" si="3"/>
        <v>0.28266666666666623</v>
      </c>
      <c r="M20">
        <f t="shared" si="4"/>
        <v>0.63066666666666682</v>
      </c>
      <c r="N20">
        <f t="shared" si="5"/>
        <v>8.5333333333333539E-2</v>
      </c>
      <c r="O20">
        <f>bspline!$B$23*K20+bspline!$B$24*L20+bspline!$B$25*M20+bspline!$B$26*N20</f>
        <v>-0.1999999999999994</v>
      </c>
      <c r="P20">
        <f>bspline!$B$5*K20+bspline!$B$6*L20+bspline!$B$7*M20+bspline!$B$8*N20</f>
        <v>1.1320000000000017</v>
      </c>
      <c r="S20">
        <f t="shared" si="6"/>
        <v>0.79999999999999993</v>
      </c>
      <c r="T20">
        <f t="shared" si="7"/>
        <v>0.10400000000000009</v>
      </c>
      <c r="U20">
        <f t="shared" si="8"/>
        <v>3.2000000000000028E-2</v>
      </c>
      <c r="V20">
        <f t="shared" si="9"/>
        <v>0.89599999999999991</v>
      </c>
      <c r="W20">
        <f t="shared" si="10"/>
        <v>-0.128</v>
      </c>
      <c r="X20">
        <f>bspline!$B$24*T20+bspline!$K$24*U20+bspline!$B$25*V20+bspline!$K$25*W20</f>
        <v>-0.20000000000000007</v>
      </c>
      <c r="Y20">
        <f>bspline!$B$6*T20+bspline!$K$6*U20+bspline!$B$7*V20+bspline!$K$7*W20</f>
        <v>3.2159999999999993</v>
      </c>
    </row>
    <row r="21" spans="1:25" x14ac:dyDescent="0.25">
      <c r="A21">
        <f t="shared" si="0"/>
        <v>-9.9999999999999367E-2</v>
      </c>
      <c r="B21">
        <f>polynomial!$S$17+polynomial!$S$18*A21+polynomial!$S$19*A21^2+polynomial!$S$20*A21^3+polynomial!$S$21*A21^4+polynomial!$S$22*A21^5+polynomial!$S$23*A21^6+polynomial!$S$24*A21^7+polynomial!$S$25*A21^8</f>
        <v>-3.4485945582541574E-2</v>
      </c>
      <c r="C21">
        <f>polynomial!$S$3+polynomial!$S$4*A21+polynomial!$S$5*A21^2+polynomial!$S$6*A21^3+polynomial!$S$7*A21^4+polynomial!$S$8*A21^5+polynomial!$S$9*A21^6+polynomial!$S$10*A21^7+polynomial!$S$11*A21^8</f>
        <v>4.8487604138442002</v>
      </c>
      <c r="E21">
        <f t="shared" si="12"/>
        <v>0.39999999999999997</v>
      </c>
      <c r="F21">
        <f>bspline!$D$25+bspline!$E$25*E21+bspline!$F$25*E21^2</f>
        <v>-0.10000000000000003</v>
      </c>
      <c r="G21">
        <f>bspline!$D$7+bspline!$E$7*E21+bspline!$F$7*E21^2</f>
        <v>2</v>
      </c>
      <c r="J21">
        <f>(A21-bspline!$H$7)/(bspline!$I$7-bspline!$H$7)</f>
        <v>0.90000000000000058</v>
      </c>
      <c r="K21">
        <f t="shared" si="2"/>
        <v>1.6666666666664831E-4</v>
      </c>
      <c r="L21">
        <f t="shared" si="3"/>
        <v>0.22116666666666629</v>
      </c>
      <c r="M21">
        <f t="shared" si="4"/>
        <v>0.65716666666666679</v>
      </c>
      <c r="N21">
        <f t="shared" si="5"/>
        <v>0.12150000000000023</v>
      </c>
      <c r="O21">
        <f>bspline!$B$23*K21+bspline!$B$24*L21+bspline!$B$25*M21+bspline!$B$26*N21</f>
        <v>-9.9999999999999353E-2</v>
      </c>
      <c r="P21">
        <f>bspline!$B$5*K21+bspline!$B$6*L21+bspline!$B$7*M21+bspline!$B$8*N21</f>
        <v>1.3790000000000013</v>
      </c>
      <c r="S21">
        <f t="shared" si="6"/>
        <v>0.89999999999999991</v>
      </c>
      <c r="T21">
        <f t="shared" si="7"/>
        <v>2.7999999999999803E-2</v>
      </c>
      <c r="U21">
        <f t="shared" si="8"/>
        <v>9.000000000000008E-3</v>
      </c>
      <c r="V21">
        <f t="shared" si="9"/>
        <v>0.9720000000000002</v>
      </c>
      <c r="W21">
        <f t="shared" si="10"/>
        <v>-8.1000000000000072E-2</v>
      </c>
      <c r="X21">
        <f>bspline!$B$24*T21+bspline!$K$24*U21+bspline!$B$25*V21+bspline!$K$25*W21</f>
        <v>-9.9999999999999867E-2</v>
      </c>
      <c r="Y21">
        <f>bspline!$B$6*T21+bspline!$K$6*U21+bspline!$B$7*V21+bspline!$K$7*W21</f>
        <v>3.7670000000000012</v>
      </c>
    </row>
    <row r="22" spans="1:25" x14ac:dyDescent="0.25">
      <c r="A22">
        <f t="shared" si="0"/>
        <v>6.3837823915946501E-16</v>
      </c>
      <c r="B22">
        <f>polynomial!$S$17+polynomial!$S$18*A22+polynomial!$S$19*A22^2+polynomial!$S$20*A22^3+polynomial!$S$21*A22^4+polynomial!$S$22*A22^5+polynomial!$S$23*A22^6+polynomial!$S$24*A22^7+polynomial!$S$25*A22^8</f>
        <v>2.3711191712849648E-16</v>
      </c>
      <c r="C22">
        <f>polynomial!$S$3+polynomial!$S$4*A22+polynomial!$S$5*A22^2+polynomial!$S$6*A22^3+polynomial!$S$7*A22^4+polynomial!$S$8*A22^5+polynomial!$S$9*A22^6+polynomial!$S$10*A22^7+polynomial!$S$11*A22^8</f>
        <v>3.9999999999999942</v>
      </c>
      <c r="E22">
        <f t="shared" si="12"/>
        <v>0.5</v>
      </c>
      <c r="F22">
        <f>bspline!$D$25+bspline!$E$25*E22+bspline!$F$25*E22^2</f>
        <v>0</v>
      </c>
      <c r="G22">
        <f>bspline!$D$7+bspline!$E$7*E22+bspline!$F$7*E22^2</f>
        <v>2.125</v>
      </c>
      <c r="J22">
        <f>(A22-bspline!$H$7)/(bspline!$I$7-bspline!$H$7)</f>
        <v>1.0000000000000007</v>
      </c>
      <c r="K22">
        <f t="shared" si="2"/>
        <v>3.7007434154171883E-17</v>
      </c>
      <c r="L22">
        <f t="shared" si="3"/>
        <v>0.16666666666666638</v>
      </c>
      <c r="M22">
        <f t="shared" si="4"/>
        <v>0.66666666666666652</v>
      </c>
      <c r="N22">
        <f t="shared" si="5"/>
        <v>0.16666666666666699</v>
      </c>
      <c r="O22">
        <f>bspline!$B$23*K22+bspline!$B$24*L22+bspline!$B$25*M22+bspline!$B$26*N22</f>
        <v>5.2735593669694936E-16</v>
      </c>
      <c r="P22">
        <f>bspline!$B$5*K22+bspline!$B$6*L22+bspline!$B$7*M22+bspline!$B$8*N22</f>
        <v>1.4999999999999996</v>
      </c>
      <c r="S22">
        <f t="shared" si="6"/>
        <v>0.99999999999999989</v>
      </c>
      <c r="T22">
        <f t="shared" si="7"/>
        <v>0</v>
      </c>
      <c r="U22">
        <f t="shared" si="8"/>
        <v>0</v>
      </c>
      <c r="V22">
        <f t="shared" si="9"/>
        <v>0.99999999999999978</v>
      </c>
      <c r="W22">
        <f t="shared" si="10"/>
        <v>0</v>
      </c>
      <c r="X22">
        <f>bspline!$B$24*T22+bspline!$K$24*U22+bspline!$B$25*V22+bspline!$K$25*W22</f>
        <v>0</v>
      </c>
      <c r="Y22">
        <f>bspline!$B$6*T22+bspline!$K$6*U22+bspline!$B$7*V22+bspline!$K$7*W22</f>
        <v>3.9999999999999991</v>
      </c>
    </row>
    <row r="23" spans="1:25" x14ac:dyDescent="0.25">
      <c r="A23">
        <f t="shared" si="0"/>
        <v>0.10000000000000064</v>
      </c>
      <c r="B23">
        <f>polynomial!$S$17+polynomial!$S$18*A23+polynomial!$S$19*A23^2+polynomial!$S$20*A23^3+polynomial!$S$21*A23^4+polynomial!$S$22*A23^5+polynomial!$S$23*A23^6+polynomial!$S$24*A23^7+polynomial!$S$25*A23^8</f>
        <v>4.1242654331295321E-2</v>
      </c>
      <c r="C23">
        <f>polynomial!$S$3+polynomial!$S$4*A23+polynomial!$S$5*A23^2+polynomial!$S$6*A23^3+polynomial!$S$7*A23^4+polynomial!$S$8*A23^5+polynomial!$S$9*A23^6+polynomial!$S$10*A23^7+polynomial!$S$11*A23^8</f>
        <v>3.0282289300665259</v>
      </c>
      <c r="E23">
        <f t="shared" si="12"/>
        <v>0.6</v>
      </c>
      <c r="F23">
        <f>bspline!$D$25+bspline!$E$25*E23+bspline!$F$25*E23^2</f>
        <v>9.9999999999999978E-2</v>
      </c>
      <c r="G23">
        <f>bspline!$D$7+bspline!$E$7*E23+bspline!$F$7*E23^2</f>
        <v>2.1</v>
      </c>
      <c r="J23">
        <f>(A23-bspline!$H$8)/(bspline!$I$8-bspline!$H$8)</f>
        <v>0.10000000000000064</v>
      </c>
      <c r="K23">
        <f t="shared" si="2"/>
        <v>0.12149999999999973</v>
      </c>
      <c r="L23">
        <f t="shared" si="3"/>
        <v>0.65716666666666657</v>
      </c>
      <c r="M23">
        <f t="shared" si="4"/>
        <v>0.22116666666666707</v>
      </c>
      <c r="N23">
        <f t="shared" si="5"/>
        <v>1.6666666666666989E-4</v>
      </c>
      <c r="O23">
        <f>bspline!$B$24*K23+bspline!$B$25*L23+bspline!$B$26*M23+bspline!$B$27*N23</f>
        <v>0.10000000000000067</v>
      </c>
      <c r="P23">
        <f>bspline!$B$6*K23+bspline!$B$7*L23+bspline!$B$8*M23+bspline!$B$9*N23</f>
        <v>1.4794999999999994</v>
      </c>
      <c r="S23">
        <v>0.1</v>
      </c>
      <c r="T23">
        <f t="shared" si="7"/>
        <v>0.97199999999999998</v>
      </c>
      <c r="U23">
        <f t="shared" si="8"/>
        <v>8.1000000000000003E-2</v>
      </c>
      <c r="V23">
        <f t="shared" si="9"/>
        <v>2.8000000000000004E-2</v>
      </c>
      <c r="W23">
        <f t="shared" si="10"/>
        <v>-9.0000000000000011E-3</v>
      </c>
      <c r="X23">
        <f>bspline!$B$25*T23+bspline!$K$25*U23+bspline!$B$26*V23+bspline!$K$26*W23</f>
        <v>0.1</v>
      </c>
      <c r="Y23">
        <f>bspline!$B$7*T23+bspline!$K$7*U23+bspline!$B$8*V23+bspline!$K$8*W23</f>
        <v>3.8534999999999999</v>
      </c>
    </row>
    <row r="24" spans="1:25" x14ac:dyDescent="0.25">
      <c r="A24">
        <f t="shared" si="0"/>
        <v>0.20000000000000065</v>
      </c>
      <c r="B24">
        <f>polynomial!$S$17+polynomial!$S$18*A24+polynomial!$S$19*A24^2+polynomial!$S$20*A24^3+polynomial!$S$21*A24^4+polynomial!$S$22*A24^5+polynomial!$S$23*A24^6+polynomial!$S$24*A24^7+polynomial!$S$25*A24^8</f>
        <v>9.3048319910100874E-2</v>
      </c>
      <c r="C24">
        <f>polynomial!$S$3+polynomial!$S$4*A24+polynomial!$S$5*A24^2+polynomial!$S$6*A24^3+polynomial!$S$7*A24^4+polynomial!$S$8*A24^5+polynomial!$S$9*A24^6+polynomial!$S$10*A24^7+polynomial!$S$11*A24^8</f>
        <v>1.9995545599843392</v>
      </c>
      <c r="E24">
        <f t="shared" si="12"/>
        <v>0.7</v>
      </c>
      <c r="F24">
        <f>bspline!$D$25+bspline!$E$25*E24+bspline!$F$25*E24^2</f>
        <v>0.19999999999999996</v>
      </c>
      <c r="G24">
        <f>bspline!$D$7+bspline!$E$7*E24+bspline!$F$7*E24^2</f>
        <v>1.9250000000000003</v>
      </c>
      <c r="J24">
        <f>(A24-bspline!$H$8)/(bspline!$I$8-bspline!$H$8)</f>
        <v>0.20000000000000065</v>
      </c>
      <c r="K24">
        <f t="shared" si="2"/>
        <v>8.5333333333333108E-2</v>
      </c>
      <c r="L24">
        <f t="shared" si="3"/>
        <v>0.63066666666666638</v>
      </c>
      <c r="M24">
        <f t="shared" si="4"/>
        <v>0.28266666666666707</v>
      </c>
      <c r="N24">
        <f t="shared" si="5"/>
        <v>1.3333333333333463E-3</v>
      </c>
      <c r="O24">
        <f>bspline!$B$24*K24+bspline!$B$25*L24+bspline!$B$26*M24+bspline!$B$27*N24</f>
        <v>0.20000000000000068</v>
      </c>
      <c r="P24">
        <f>bspline!$B$6*K24+bspline!$B$7*L24+bspline!$B$8*M24+bspline!$B$9*N24</f>
        <v>1.3359999999999983</v>
      </c>
      <c r="S24">
        <f t="shared" si="6"/>
        <v>0.2</v>
      </c>
      <c r="T24">
        <f t="shared" si="7"/>
        <v>0.89600000000000002</v>
      </c>
      <c r="U24">
        <f t="shared" si="8"/>
        <v>0.128</v>
      </c>
      <c r="V24">
        <f t="shared" si="9"/>
        <v>0.10400000000000002</v>
      </c>
      <c r="W24">
        <f t="shared" si="10"/>
        <v>-3.2000000000000008E-2</v>
      </c>
      <c r="X24">
        <f>bspline!$B$25*T24+bspline!$K$25*U24+bspline!$B$26*V24+bspline!$K$26*W24</f>
        <v>0.20000000000000004</v>
      </c>
      <c r="Y24">
        <f>bspline!$B$7*T24+bspline!$K$7*U24+bspline!$B$8*V24+bspline!$K$8*W24</f>
        <v>3.3680000000000003</v>
      </c>
    </row>
    <row r="25" spans="1:25" x14ac:dyDescent="0.25">
      <c r="A25">
        <f t="shared" si="0"/>
        <v>0.30000000000000066</v>
      </c>
      <c r="B25">
        <f>polynomial!$S$17+polynomial!$S$18*A25+polynomial!$S$19*A25^2+polynomial!$S$20*A25^3+polynomial!$S$21*A25^4+polynomial!$S$22*A25^5+polynomial!$S$23*A25^6+polynomial!$S$24*A25^7+polynomial!$S$25*A25^8</f>
        <v>0.15814935423533871</v>
      </c>
      <c r="C25">
        <f>polynomial!$S$3+polynomial!$S$4*A25+polynomial!$S$5*A25^2+polynomial!$S$6*A25^3+polynomial!$S$7*A25^4+polynomial!$S$8*A25^5+polynomial!$S$9*A25^6+polynomial!$S$10*A25^7+polynomial!$S$11*A25^8</f>
        <v>0.97312957881987283</v>
      </c>
      <c r="E25">
        <f t="shared" si="12"/>
        <v>0.8</v>
      </c>
      <c r="F25">
        <f>bspline!$D$25+bspline!$E$25*E25+bspline!$F$25*E25^2</f>
        <v>0.30000000000000004</v>
      </c>
      <c r="G25">
        <f>bspline!$D$7+bspline!$E$7*E25+bspline!$F$7*E25^2</f>
        <v>1.5999999999999996</v>
      </c>
      <c r="J25">
        <f>(A25-bspline!$H$8)/(bspline!$I$8-bspline!$H$8)</f>
        <v>0.30000000000000066</v>
      </c>
      <c r="K25">
        <f t="shared" si="2"/>
        <v>5.7166666666666512E-2</v>
      </c>
      <c r="L25">
        <f t="shared" si="3"/>
        <v>0.5901666666666664</v>
      </c>
      <c r="M25">
        <f t="shared" si="4"/>
        <v>0.34816666666666712</v>
      </c>
      <c r="N25">
        <f t="shared" si="5"/>
        <v>4.50000000000003E-3</v>
      </c>
      <c r="O25">
        <f>bspline!$B$24*K25+bspline!$B$25*L25+bspline!$B$26*M25+bspline!$B$27*N25</f>
        <v>0.30000000000000066</v>
      </c>
      <c r="P25">
        <f>bspline!$B$6*K25+bspline!$B$7*L25+bspline!$B$8*M25+bspline!$B$9*N25</f>
        <v>1.0964999999999985</v>
      </c>
      <c r="S25">
        <f t="shared" si="6"/>
        <v>0.30000000000000004</v>
      </c>
      <c r="T25">
        <f t="shared" si="7"/>
        <v>0.78400000000000003</v>
      </c>
      <c r="U25">
        <f t="shared" si="8"/>
        <v>0.14700000000000002</v>
      </c>
      <c r="V25">
        <f t="shared" si="9"/>
        <v>0.21600000000000005</v>
      </c>
      <c r="W25">
        <f t="shared" si="10"/>
        <v>-6.3000000000000014E-2</v>
      </c>
      <c r="X25">
        <f>bspline!$B$25*T25+bspline!$K$25*U25+bspline!$B$26*V25+bspline!$K$26*W25</f>
        <v>0.3000000000000001</v>
      </c>
      <c r="Y25">
        <f>bspline!$B$7*T25+bspline!$K$7*U25+bspline!$B$8*V25+bspline!$K$8*W25</f>
        <v>2.6245000000000003</v>
      </c>
    </row>
    <row r="26" spans="1:25" x14ac:dyDescent="0.25">
      <c r="A26">
        <f t="shared" si="0"/>
        <v>0.40000000000000069</v>
      </c>
      <c r="B26">
        <f>polynomial!$S$17+polynomial!$S$18*A26+polynomial!$S$19*A26^2+polynomial!$S$20*A26^3+polynomial!$S$21*A26^4+polynomial!$S$22*A26^5+polynomial!$S$23*A26^6+polynomial!$S$24*A26^7+polynomial!$S$25*A26^8</f>
        <v>0.23818751980604988</v>
      </c>
      <c r="C26">
        <f>polynomial!$S$3+polynomial!$S$4*A26+polynomial!$S$5*A26^2+polynomial!$S$6*A26^3+polynomial!$S$7*A26^4+polynomial!$S$8*A26^5+polynomial!$S$9*A26^6+polynomial!$S$10*A26^7+polynomial!$S$11*A26^8</f>
        <v>-5.3759984313549666E-5</v>
      </c>
      <c r="E26">
        <f t="shared" si="12"/>
        <v>0.9</v>
      </c>
      <c r="F26">
        <f>bspline!$D$25+bspline!$E$25*E26+bspline!$F$25*E26^2</f>
        <v>0.4</v>
      </c>
      <c r="G26">
        <f>bspline!$D$7+bspline!$E$7*E26+bspline!$F$7*E26^2</f>
        <v>1.125</v>
      </c>
      <c r="J26">
        <f>(A26-bspline!$H$8)/(bspline!$I$8-bspline!$H$8)</f>
        <v>0.40000000000000069</v>
      </c>
      <c r="K26">
        <f t="shared" si="2"/>
        <v>3.5999999999999893E-2</v>
      </c>
      <c r="L26">
        <f t="shared" si="3"/>
        <v>0.53866666666666629</v>
      </c>
      <c r="M26">
        <f t="shared" si="4"/>
        <v>0.41466666666666713</v>
      </c>
      <c r="N26">
        <f t="shared" si="5"/>
        <v>1.0666666666666722E-2</v>
      </c>
      <c r="O26">
        <f>bspline!$B$24*K26+bspline!$B$25*L26+bspline!$B$26*M26+bspline!$B$27*N26</f>
        <v>0.40000000000000069</v>
      </c>
      <c r="P26">
        <f>bspline!$B$6*K26+bspline!$B$7*L26+bspline!$B$8*M26+bspline!$B$9*N26</f>
        <v>0.78799999999999759</v>
      </c>
      <c r="S26">
        <f t="shared" si="6"/>
        <v>0.4</v>
      </c>
      <c r="T26">
        <f t="shared" si="7"/>
        <v>0.64799999999999991</v>
      </c>
      <c r="U26">
        <f t="shared" si="8"/>
        <v>0.14399999999999996</v>
      </c>
      <c r="V26">
        <f t="shared" si="9"/>
        <v>0.35200000000000009</v>
      </c>
      <c r="W26">
        <f t="shared" si="10"/>
        <v>-9.6000000000000016E-2</v>
      </c>
      <c r="X26">
        <f>bspline!$B$25*T26+bspline!$K$25*U26+bspline!$B$26*V26+bspline!$K$26*W26</f>
        <v>0.4</v>
      </c>
      <c r="Y26">
        <f>bspline!$B$7*T26+bspline!$K$7*U26+bspline!$B$8*V26+bspline!$K$8*W26</f>
        <v>1.7039999999999995</v>
      </c>
    </row>
    <row r="27" spans="1:25" x14ac:dyDescent="0.25">
      <c r="A27">
        <f t="shared" si="0"/>
        <v>0.50000000000000067</v>
      </c>
      <c r="B27">
        <f>polynomial!$S$17+polynomial!$S$18*A27+polynomial!$S$19*A27^2+polynomial!$S$20*A27^3+polynomial!$S$21*A27^4+polynomial!$S$22*A27^5+polynomial!$S$23*A27^6+polynomial!$S$24*A27^7+polynomial!$S$25*A27^8</f>
        <v>0.33374023412109444</v>
      </c>
      <c r="C27">
        <f>polynomial!$S$3+polynomial!$S$4*A27+polynomial!$S$5*A27^2+polynomial!$S$6*A27^3+polynomial!$S$7*A27^4+polynomial!$S$8*A27^5+polynomial!$S$9*A27^6+polynomial!$S$10*A27^7+polynomial!$S$11*A27^8</f>
        <v>-0.87789916985938066</v>
      </c>
      <c r="E27">
        <f t="shared" si="12"/>
        <v>1</v>
      </c>
      <c r="F27">
        <f>bspline!$D$25+bspline!$E$25*E27+bspline!$F$25*E27^2</f>
        <v>0.5</v>
      </c>
      <c r="G27">
        <f>bspline!$D$7+bspline!$E$7*E27+bspline!$F$7*E27^2</f>
        <v>0.5</v>
      </c>
      <c r="J27">
        <f>(A27-bspline!$H$8)/(bspline!$I$8-bspline!$H$8)</f>
        <v>0.50000000000000067</v>
      </c>
      <c r="K27">
        <f t="shared" si="2"/>
        <v>2.0833333333333249E-2</v>
      </c>
      <c r="L27">
        <f t="shared" si="3"/>
        <v>0.47916666666666624</v>
      </c>
      <c r="M27">
        <f t="shared" si="4"/>
        <v>0.47916666666666702</v>
      </c>
      <c r="N27">
        <f t="shared" si="5"/>
        <v>2.0833333333333415E-2</v>
      </c>
      <c r="O27">
        <f>bspline!$B$24*K27+bspline!$B$25*L27+bspline!$B$26*M27+bspline!$B$27*N27</f>
        <v>0.50000000000000056</v>
      </c>
      <c r="P27">
        <f>bspline!$B$6*K27+bspline!$B$7*L27+bspline!$B$8*M27+bspline!$B$9*N27</f>
        <v>0.43749999999999767</v>
      </c>
      <c r="S27">
        <f t="shared" si="6"/>
        <v>0.5</v>
      </c>
      <c r="T27">
        <f t="shared" si="7"/>
        <v>0.5</v>
      </c>
      <c r="U27">
        <f t="shared" si="8"/>
        <v>0.125</v>
      </c>
      <c r="V27">
        <f t="shared" si="9"/>
        <v>0.5</v>
      </c>
      <c r="W27">
        <f t="shared" si="10"/>
        <v>-0.125</v>
      </c>
      <c r="X27">
        <f>bspline!$B$25*T27+bspline!$K$25*U27+bspline!$B$26*V27+bspline!$K$26*W27</f>
        <v>0.5</v>
      </c>
      <c r="Y27">
        <f>bspline!$B$7*T27+bspline!$K$7*U27+bspline!$B$8*V27+bspline!$K$8*W27</f>
        <v>0.6875</v>
      </c>
    </row>
    <row r="28" spans="1:25" x14ac:dyDescent="0.25">
      <c r="A28">
        <f t="shared" si="0"/>
        <v>0.60000000000000064</v>
      </c>
      <c r="B28">
        <f>polynomial!$S$17+polynomial!$S$18*A28+polynomial!$S$19*A28^2+polynomial!$S$20*A28^3+polynomial!$S$21*A28^4+polynomial!$S$22*A28^5+polynomial!$S$23*A28^6+polynomial!$S$24*A28^7+polynomial!$S$25*A28^8</f>
        <v>0.44438271967803727</v>
      </c>
      <c r="C28">
        <f>polynomial!$S$3+polynomial!$S$4*A28+polynomial!$S$5*A28^2+polynomial!$S$6*A28^3+polynomial!$S$7*A28^4+polynomial!$S$8*A28^5+polynomial!$S$9*A28^6+polynomial!$S$10*A28^7+polynomial!$S$11*A28^8</f>
        <v>-1.6275327998599849</v>
      </c>
      <c r="E28">
        <f>(A28-$A$27)</f>
        <v>9.9999999999999978E-2</v>
      </c>
      <c r="F28">
        <f>bspline!$D$26+bspline!$E$26*E28+bspline!$F$26*E28^2</f>
        <v>0.6</v>
      </c>
      <c r="G28">
        <f>bspline!$D$8+bspline!$E$8*E28+bspline!$F$8*E28^2</f>
        <v>-0.13999999999999987</v>
      </c>
      <c r="J28">
        <f>(A28-bspline!$H$8)/(bspline!$I$8-bspline!$H$8)</f>
        <v>0.60000000000000064</v>
      </c>
      <c r="K28">
        <f t="shared" si="2"/>
        <v>1.0666666666666593E-2</v>
      </c>
      <c r="L28">
        <f t="shared" si="3"/>
        <v>0.41466666666666629</v>
      </c>
      <c r="M28">
        <f t="shared" si="4"/>
        <v>0.53866666666666696</v>
      </c>
      <c r="N28">
        <f t="shared" si="5"/>
        <v>3.6000000000000115E-2</v>
      </c>
      <c r="O28">
        <f>bspline!$B$24*K28+bspline!$B$25*L28+bspline!$B$26*M28+bspline!$B$27*N28</f>
        <v>0.60000000000000053</v>
      </c>
      <c r="P28">
        <f>bspline!$B$6*K28+bspline!$B$7*L28+bspline!$B$8*M28+bspline!$B$9*N28</f>
        <v>7.199999999999801E-2</v>
      </c>
      <c r="S28">
        <f t="shared" si="6"/>
        <v>0.6</v>
      </c>
      <c r="T28">
        <f t="shared" si="7"/>
        <v>0.35199999999999992</v>
      </c>
      <c r="U28">
        <f t="shared" si="8"/>
        <v>9.6000000000000002E-2</v>
      </c>
      <c r="V28">
        <f t="shared" si="9"/>
        <v>0.64800000000000013</v>
      </c>
      <c r="W28">
        <f t="shared" si="10"/>
        <v>-0.14399999999999999</v>
      </c>
      <c r="X28">
        <f>bspline!$B$25*T28+bspline!$K$25*U28+bspline!$B$26*V28+bspline!$K$26*W28</f>
        <v>0.60000000000000009</v>
      </c>
      <c r="Y28">
        <f>bspline!$B$7*T28+bspline!$K$7*U28+bspline!$B$8*V28+bspline!$K$8*W28</f>
        <v>-0.34400000000000064</v>
      </c>
    </row>
    <row r="29" spans="1:25" x14ac:dyDescent="0.25">
      <c r="A29">
        <f t="shared" si="0"/>
        <v>0.70000000000000062</v>
      </c>
      <c r="B29">
        <f>polynomial!$S$17+polynomial!$S$18*A29+polynomial!$S$19*A29^2+polynomial!$S$20*A29^3+polynomial!$S$21*A29^4+polynomial!$S$22*A29^5+polynomial!$S$23*A29^6+polynomial!$S$24*A29^7+polynomial!$S$25*A29^8</f>
        <v>0.56877945397046059</v>
      </c>
      <c r="C29">
        <f>polynomial!$S$3+polynomial!$S$4*A29+polynomial!$S$5*A29^2+polynomial!$S$6*A29^3+polynomial!$S$7*A29^4+polynomial!$S$8*A29^5+polynomial!$S$9*A29^6+polynomial!$S$10*A29^7+polynomial!$S$11*A29^8</f>
        <v>-2.2252786659138653</v>
      </c>
      <c r="E29">
        <f t="shared" ref="E29:E37" si="13">(A29-$A$27)</f>
        <v>0.19999999999999996</v>
      </c>
      <c r="F29">
        <f>bspline!$D$26+bspline!$E$26*E29+bspline!$F$26*E29^2</f>
        <v>0.7</v>
      </c>
      <c r="G29">
        <f>bspline!$D$8+bspline!$E$8*E29+bspline!$F$8*E29^2</f>
        <v>-0.65999999999999981</v>
      </c>
      <c r="J29">
        <f>(A29-bspline!$H$8)/(bspline!$I$8-bspline!$H$8)</f>
        <v>0.70000000000000062</v>
      </c>
      <c r="K29">
        <f t="shared" si="2"/>
        <v>4.4999999999999762E-3</v>
      </c>
      <c r="L29">
        <f t="shared" si="3"/>
        <v>0.34816666666666629</v>
      </c>
      <c r="M29">
        <f t="shared" si="4"/>
        <v>0.59016666666666706</v>
      </c>
      <c r="N29">
        <f t="shared" si="5"/>
        <v>5.7166666666666817E-2</v>
      </c>
      <c r="O29">
        <f>bspline!$B$24*K29+bspline!$B$25*L29+bspline!$B$26*M29+bspline!$B$27*N29</f>
        <v>0.70000000000000073</v>
      </c>
      <c r="P29">
        <f>bspline!$B$6*K29+bspline!$B$7*L29+bspline!$B$8*M29+bspline!$B$9*N29</f>
        <v>-0.28150000000000208</v>
      </c>
      <c r="S29">
        <f t="shared" si="6"/>
        <v>0.7</v>
      </c>
      <c r="T29">
        <f t="shared" si="7"/>
        <v>0.21600000000000008</v>
      </c>
      <c r="U29">
        <f t="shared" si="8"/>
        <v>6.3E-2</v>
      </c>
      <c r="V29">
        <f t="shared" si="9"/>
        <v>0.78399999999999992</v>
      </c>
      <c r="W29">
        <f t="shared" si="10"/>
        <v>-0.14700000000000002</v>
      </c>
      <c r="X29">
        <f>bspline!$B$25*T29+bspline!$K$25*U29+bspline!$B$26*V29+bspline!$K$26*W29</f>
        <v>0.7</v>
      </c>
      <c r="Y29">
        <f>bspline!$B$7*T29+bspline!$K$7*U29+bspline!$B$8*V29+bspline!$K$8*W29</f>
        <v>-1.3094999999999997</v>
      </c>
    </row>
    <row r="30" spans="1:25" x14ac:dyDescent="0.25">
      <c r="A30">
        <f t="shared" si="0"/>
        <v>0.8000000000000006</v>
      </c>
      <c r="B30">
        <f>polynomial!$S$17+polynomial!$S$18*A30+polynomial!$S$19*A30^2+polynomial!$S$20*A30^3+polynomial!$S$21*A30^4+polynomial!$S$22*A30^5+polynomial!$S$23*A30^6+polynomial!$S$24*A30^7+polynomial!$S$25*A30^8</f>
        <v>0.70479871948274764</v>
      </c>
      <c r="C30">
        <f>polynomial!$S$3+polynomial!$S$4*A30+polynomial!$S$5*A30^2+polynomial!$S$6*A30^3+polynomial!$S$7*A30^4+polynomial!$S$8*A30^5+polynomial!$S$9*A30^6+polynomial!$S$10*A30^7+polynomial!$S$11*A30^8</f>
        <v>-2.6563379195710999</v>
      </c>
      <c r="E30">
        <f t="shared" si="13"/>
        <v>0.29999999999999993</v>
      </c>
      <c r="F30">
        <f>bspline!$D$26+bspline!$E$26*E30+bspline!$F$26*E30^2</f>
        <v>0.79999999999999993</v>
      </c>
      <c r="G30">
        <f>bspline!$D$8+bspline!$E$8*E30+bspline!$F$8*E30^2</f>
        <v>-1.06</v>
      </c>
      <c r="J30">
        <f>(A30-bspline!$H$8)/(bspline!$I$8-bspline!$H$8)</f>
        <v>0.8000000000000006</v>
      </c>
      <c r="K30">
        <f t="shared" si="2"/>
        <v>1.333333333333353E-3</v>
      </c>
      <c r="L30">
        <f t="shared" si="3"/>
        <v>0.28266666666666623</v>
      </c>
      <c r="M30">
        <f t="shared" si="4"/>
        <v>0.63066666666666682</v>
      </c>
      <c r="N30">
        <f t="shared" si="5"/>
        <v>8.5333333333333539E-2</v>
      </c>
      <c r="O30">
        <f>bspline!$B$24*K30+bspline!$B$25*L30+bspline!$B$26*M30+bspline!$B$27*N30</f>
        <v>0.8000000000000006</v>
      </c>
      <c r="P30">
        <f>bspline!$B$6*K30+bspline!$B$7*L30+bspline!$B$8*M30+bspline!$B$9*N30</f>
        <v>-0.59600000000000175</v>
      </c>
      <c r="S30">
        <f t="shared" si="6"/>
        <v>0.79999999999999993</v>
      </c>
      <c r="T30">
        <f t="shared" si="7"/>
        <v>0.10400000000000009</v>
      </c>
      <c r="U30">
        <f t="shared" si="8"/>
        <v>3.2000000000000028E-2</v>
      </c>
      <c r="V30">
        <f t="shared" si="9"/>
        <v>0.89599999999999991</v>
      </c>
      <c r="W30">
        <f t="shared" si="10"/>
        <v>-0.128</v>
      </c>
      <c r="X30">
        <f>bspline!$B$25*T30+bspline!$K$25*U30+bspline!$B$26*V30+bspline!$K$26*W30</f>
        <v>0.79999999999999993</v>
      </c>
      <c r="Y30">
        <f>bspline!$B$7*T30+bspline!$K$7*U30+bspline!$B$8*V30+bspline!$K$8*W30</f>
        <v>-2.1279999999999992</v>
      </c>
    </row>
    <row r="31" spans="1:25" x14ac:dyDescent="0.25">
      <c r="A31">
        <f t="shared" si="0"/>
        <v>0.90000000000000058</v>
      </c>
      <c r="B31">
        <f>polynomial!$S$17+polynomial!$S$18*A31+polynomial!$S$19*A31^2+polynomial!$S$20*A31^3+polynomial!$S$21*A31^4+polynomial!$S$22*A31^5+polynomial!$S$23*A31^6+polynomial!$S$24*A31^7+polynomial!$S$25*A31^8</f>
        <v>0.8496444536811808</v>
      </c>
      <c r="C31">
        <f>polynomial!$S$3+polynomial!$S$4*A31+polynomial!$S$5*A31^2+polynomial!$S$6*A31^3+polynomial!$S$7*A31^4+polynomial!$S$8*A31^5+polynomial!$S$9*A31^6+polynomial!$S$10*A31^7+polynomial!$S$11*A31^8</f>
        <v>-2.9142236792529328</v>
      </c>
      <c r="E31">
        <f t="shared" si="13"/>
        <v>0.39999999999999991</v>
      </c>
      <c r="F31">
        <f>bspline!$D$26+bspline!$E$26*E31+bspline!$F$26*E31^2</f>
        <v>0.89999999999999991</v>
      </c>
      <c r="G31">
        <f>bspline!$D$8+bspline!$E$8*E31+bspline!$F$8*E31^2</f>
        <v>-1.3399999999999999</v>
      </c>
      <c r="J31">
        <f>(A31-bspline!$H$8)/(bspline!$I$8-bspline!$H$8)</f>
        <v>0.90000000000000058</v>
      </c>
      <c r="K31">
        <f t="shared" si="2"/>
        <v>1.6666666666664831E-4</v>
      </c>
      <c r="L31">
        <f t="shared" si="3"/>
        <v>0.22116666666666629</v>
      </c>
      <c r="M31">
        <f t="shared" si="4"/>
        <v>0.65716666666666679</v>
      </c>
      <c r="N31">
        <f t="shared" si="5"/>
        <v>0.12150000000000023</v>
      </c>
      <c r="O31">
        <f>bspline!$B$24*K31+bspline!$B$25*L31+bspline!$B$26*M31+bspline!$B$27*N31</f>
        <v>0.90000000000000058</v>
      </c>
      <c r="P31">
        <f>bspline!$B$6*K31+bspline!$B$7*L31+bspline!$B$8*M31+bspline!$B$9*N31</f>
        <v>-0.84450000000000125</v>
      </c>
      <c r="S31">
        <f t="shared" si="6"/>
        <v>0.89999999999999991</v>
      </c>
      <c r="T31">
        <f t="shared" si="7"/>
        <v>2.7999999999999803E-2</v>
      </c>
      <c r="U31">
        <f t="shared" si="8"/>
        <v>9.000000000000008E-3</v>
      </c>
      <c r="V31">
        <f t="shared" si="9"/>
        <v>0.9720000000000002</v>
      </c>
      <c r="W31">
        <f t="shared" si="10"/>
        <v>-8.1000000000000072E-2</v>
      </c>
      <c r="X31">
        <f>bspline!$B$25*T31+bspline!$K$25*U31+bspline!$B$26*V31+bspline!$K$26*W31</f>
        <v>0.90000000000000013</v>
      </c>
      <c r="Y31">
        <f>bspline!$B$7*T31+bspline!$K$7*U31+bspline!$B$8*V31+bspline!$K$8*W31</f>
        <v>-2.718500000000001</v>
      </c>
    </row>
    <row r="32" spans="1:25" x14ac:dyDescent="0.25">
      <c r="A32">
        <f t="shared" si="0"/>
        <v>1.0000000000000007</v>
      </c>
      <c r="B32">
        <f>polynomial!$S$17+polynomial!$S$18*A32+polynomial!$S$19*A32^2+polynomial!$S$20*A32^3+polynomial!$S$21*A32^4+polynomial!$S$22*A32^5+polynomial!$S$23*A32^6+polynomial!$S$24*A32^7+polynomial!$S$25*A32^8</f>
        <v>0.99999999900000103</v>
      </c>
      <c r="C32">
        <f>polynomial!$S$3+polynomial!$S$4*A32+polynomial!$S$5*A32^2+polynomial!$S$6*A32^3+polynomial!$S$7*A32^4+polynomial!$S$8*A32^5+polynomial!$S$9*A32^6+polynomial!$S$10*A32^7+polynomial!$S$11*A32^8</f>
        <v>-2.9999999989999999</v>
      </c>
      <c r="E32">
        <f t="shared" si="13"/>
        <v>0.5</v>
      </c>
      <c r="F32">
        <f>bspline!$D$26+bspline!$E$26*E32+bspline!$F$26*E32^2</f>
        <v>1</v>
      </c>
      <c r="G32">
        <f>bspline!$D$8+bspline!$E$8*E32+bspline!$F$8*E32^2</f>
        <v>-1.5</v>
      </c>
      <c r="J32">
        <f>(A32-bspline!$H$8)/(bspline!$I$8-bspline!$H$8)</f>
        <v>1.0000000000000007</v>
      </c>
      <c r="K32">
        <f t="shared" si="2"/>
        <v>3.7007434154171883E-17</v>
      </c>
      <c r="L32">
        <f t="shared" si="3"/>
        <v>0.16666666666666638</v>
      </c>
      <c r="M32">
        <f t="shared" si="4"/>
        <v>0.66666666666666652</v>
      </c>
      <c r="N32">
        <f t="shared" si="5"/>
        <v>0.16666666666666699</v>
      </c>
      <c r="O32">
        <f>bspline!$B$24*K32+bspline!$B$25*L32+bspline!$B$26*M32+bspline!$B$27*N32</f>
        <v>1.0000000000000004</v>
      </c>
      <c r="P32">
        <f>bspline!$B$6*K32+bspline!$B$7*L32+bspline!$B$8*M32+bspline!$B$9*N32</f>
        <v>-1.0000000000000002</v>
      </c>
      <c r="S32">
        <f t="shared" si="6"/>
        <v>0.99999999999999989</v>
      </c>
      <c r="T32">
        <f t="shared" si="7"/>
        <v>0</v>
      </c>
      <c r="U32">
        <f t="shared" si="8"/>
        <v>0</v>
      </c>
      <c r="V32">
        <f t="shared" si="9"/>
        <v>0.99999999999999978</v>
      </c>
      <c r="W32">
        <f t="shared" si="10"/>
        <v>0</v>
      </c>
      <c r="X32">
        <f>bspline!$B$25*T32+bspline!$K$25*U32+bspline!$B$26*V32+bspline!$K$26*W32</f>
        <v>0.99999999999999978</v>
      </c>
      <c r="Y32">
        <f>bspline!$B$7*T32+bspline!$K$7*U32+bspline!$B$8*V32+bspline!$K$8*W32</f>
        <v>-2.9999999999999991</v>
      </c>
    </row>
    <row r="33" spans="1:25" x14ac:dyDescent="0.25">
      <c r="A33">
        <f t="shared" si="0"/>
        <v>1.1000000000000008</v>
      </c>
      <c r="B33">
        <f>polynomial!$S$17+polynomial!$S$18*A33+polynomial!$S$19*A33^2+polynomial!$S$20*A33^3+polynomial!$S$21*A33^4+polynomial!$S$22*A33^5+polynomial!$S$23*A33^6+polynomial!$S$24*A33^7+polynomial!$S$25*A33^8</f>
        <v>1.1521787528208787</v>
      </c>
      <c r="C33">
        <f>polynomial!$S$3+polynomial!$S$4*A33+polynomial!$S$5*A33^2+polynomial!$S$6*A33^3+polynomial!$S$7*A33^4+polynomial!$S$8*A33^5+polynomial!$S$9*A33^6+polynomial!$S$10*A33^7+polynomial!$S$11*A33^8</f>
        <v>-2.9213703997198834</v>
      </c>
      <c r="E33">
        <f t="shared" si="13"/>
        <v>0.60000000000000009</v>
      </c>
      <c r="F33">
        <f>bspline!$D$26+bspline!$E$26*E33+bspline!$F$26*E33^2</f>
        <v>1.1000000000000001</v>
      </c>
      <c r="G33">
        <f>bspline!$D$8+bspline!$E$8*E33+bspline!$F$8*E33^2</f>
        <v>-1.5400000000000005</v>
      </c>
      <c r="J33">
        <f>(A33-bspline!$H$9)/(bspline!$I$9-bspline!$H$9)</f>
        <v>0.10000000000000075</v>
      </c>
      <c r="K33">
        <f t="shared" si="2"/>
        <v>0.12149999999999971</v>
      </c>
      <c r="L33">
        <f t="shared" si="3"/>
        <v>0.65716666666666657</v>
      </c>
      <c r="M33">
        <f t="shared" si="4"/>
        <v>0.22116666666666709</v>
      </c>
      <c r="N33">
        <f t="shared" si="5"/>
        <v>1.6666666666667043E-4</v>
      </c>
      <c r="O33">
        <f>bspline!$B$25*K33+bspline!$B$26*L33+bspline!$B$27*M33+bspline!$B$28*N33</f>
        <v>1.0996666666666675</v>
      </c>
      <c r="P33">
        <f>bspline!$B$7*K33+bspline!$B$8*L33+bspline!$B$9*M33+bspline!$B$10*N33</f>
        <v>-1.0423333333333336</v>
      </c>
      <c r="S33">
        <v>0.1</v>
      </c>
      <c r="T33">
        <f t="shared" si="7"/>
        <v>0.97199999999999998</v>
      </c>
      <c r="U33">
        <f t="shared" si="8"/>
        <v>8.1000000000000003E-2</v>
      </c>
      <c r="V33">
        <f t="shared" si="9"/>
        <v>2.8000000000000004E-2</v>
      </c>
      <c r="W33">
        <f t="shared" si="10"/>
        <v>-9.0000000000000011E-3</v>
      </c>
      <c r="X33">
        <f>bspline!$B$26*T33+bspline!$K$26*U33+bspline!$B$27*V33+bspline!$K$27*W33</f>
        <v>1.109</v>
      </c>
      <c r="Y33">
        <f>bspline!$B$8*T33+bspline!$K$8*U33+bspline!$B$9*V33+bspline!$K$9*W33</f>
        <v>-2.9769999999999999</v>
      </c>
    </row>
    <row r="34" spans="1:25" x14ac:dyDescent="0.25">
      <c r="A34">
        <f t="shared" si="0"/>
        <v>1.2000000000000008</v>
      </c>
      <c r="B34">
        <f>polynomial!$S$17+polynomial!$S$18*A34+polynomial!$S$19*A34^2+polynomial!$S$20*A34^3+polynomial!$S$21*A34^4+polynomial!$S$22*A34^5+polynomial!$S$23*A34^6+polynomial!$S$24*A34^7+polynomial!$S$25*A34^8</f>
        <v>1.3022771174440408</v>
      </c>
      <c r="C34">
        <f>polynomial!$S$3+polynomial!$S$4*A34+polynomial!$S$5*A34^2+polynomial!$S$6*A34^3+polynomial!$S$7*A34^4+polynomial!$S$8*A34^5+polynomial!$S$9*A34^6+polynomial!$S$10*A34^7+polynomial!$S$11*A34^8</f>
        <v>-2.691658237933797</v>
      </c>
      <c r="E34">
        <f t="shared" si="13"/>
        <v>0.70000000000000018</v>
      </c>
      <c r="F34">
        <f>bspline!$D$26+bspline!$E$26*E34+bspline!$F$26*E34^2</f>
        <v>1.2000000000000002</v>
      </c>
      <c r="G34">
        <f>bspline!$D$8+bspline!$E$8*E34+bspline!$F$8*E34^2</f>
        <v>-1.4599999999999995</v>
      </c>
      <c r="J34">
        <f>(A34-bspline!$H$9)/(bspline!$I$9-bspline!$H$9)</f>
        <v>0.20000000000000084</v>
      </c>
      <c r="K34">
        <f t="shared" si="2"/>
        <v>8.5333333333333053E-2</v>
      </c>
      <c r="L34">
        <f t="shared" si="3"/>
        <v>0.63066666666666638</v>
      </c>
      <c r="M34">
        <f t="shared" si="4"/>
        <v>0.28266666666666723</v>
      </c>
      <c r="N34">
        <f t="shared" si="5"/>
        <v>1.3333333333333504E-3</v>
      </c>
      <c r="O34">
        <f>bspline!$B$25*K34+bspline!$B$26*L34+bspline!$B$27*M34+bspline!$B$28*N34</f>
        <v>1.1973333333333342</v>
      </c>
      <c r="P34">
        <f>bspline!$B$7*K34+bspline!$B$8*L34+bspline!$B$9*M34+bspline!$B$10*N34</f>
        <v>-0.97866666666666569</v>
      </c>
      <c r="S34">
        <f t="shared" si="6"/>
        <v>0.2</v>
      </c>
      <c r="T34">
        <f t="shared" si="7"/>
        <v>0.89600000000000002</v>
      </c>
      <c r="U34">
        <f t="shared" si="8"/>
        <v>0.128</v>
      </c>
      <c r="V34">
        <f t="shared" si="9"/>
        <v>0.10400000000000002</v>
      </c>
      <c r="W34">
        <f t="shared" si="10"/>
        <v>-3.2000000000000008E-2</v>
      </c>
      <c r="X34">
        <f>bspline!$B$26*T34+bspline!$K$26*U34+bspline!$B$27*V34+bspline!$K$27*W34</f>
        <v>1.232</v>
      </c>
      <c r="Y34">
        <f>bspline!$B$8*T34+bspline!$K$8*U34+bspline!$B$9*V34+bspline!$K$9*W34</f>
        <v>-2.7360000000000002</v>
      </c>
    </row>
    <row r="35" spans="1:25" x14ac:dyDescent="0.25">
      <c r="A35">
        <f t="shared" ref="A35:A66" si="14">A34+0.1</f>
        <v>1.3000000000000009</v>
      </c>
      <c r="B35">
        <f>polynomial!$S$17+polynomial!$S$18*A35+polynomial!$S$19*A35^2+polynomial!$S$20*A35^3+polynomial!$S$21*A35^4+polynomial!$S$22*A35^5+polynomial!$S$23*A35^6+polynomial!$S$24*A35^7+polynomial!$S$25*A35^8</f>
        <v>1.4463255500491123</v>
      </c>
      <c r="C35">
        <f>polynomial!$S$3+polynomial!$S$4*A35+polynomial!$S$5*A35^2+polynomial!$S$6*A35^3+polynomial!$S$7*A35^4+polynomial!$S$8*A35^5+polynomial!$S$9*A35^6+polynomial!$S$10*A35^7+polynomial!$S$11*A35^8</f>
        <v>-2.3287180370223406</v>
      </c>
      <c r="E35">
        <f t="shared" si="13"/>
        <v>0.80000000000000027</v>
      </c>
      <c r="F35">
        <f>bspline!$D$26+bspline!$E$26*E35+bspline!$F$26*E35^2</f>
        <v>1.3000000000000003</v>
      </c>
      <c r="G35">
        <f>bspline!$D$8+bspline!$E$8*E35+bspline!$F$8*E35^2</f>
        <v>-1.2599999999999989</v>
      </c>
      <c r="J35">
        <f>(A35-bspline!$H$9)/(bspline!$I$9-bspline!$H$9)</f>
        <v>0.30000000000000093</v>
      </c>
      <c r="K35">
        <f t="shared" si="2"/>
        <v>5.7166666666666442E-2</v>
      </c>
      <c r="L35">
        <f t="shared" si="3"/>
        <v>0.59016666666666617</v>
      </c>
      <c r="M35">
        <f t="shared" si="4"/>
        <v>0.34816666666666723</v>
      </c>
      <c r="N35">
        <f t="shared" si="5"/>
        <v>4.5000000000000422E-3</v>
      </c>
      <c r="O35">
        <f>bspline!$B$25*K35+bspline!$B$26*L35+bspline!$B$27*M35+bspline!$B$28*N35</f>
        <v>1.2910000000000006</v>
      </c>
      <c r="P35">
        <f>bspline!$B$7*K35+bspline!$B$8*L35+bspline!$B$9*M35+bspline!$B$10*N35</f>
        <v>-0.82299999999999807</v>
      </c>
      <c r="S35">
        <f t="shared" si="6"/>
        <v>0.30000000000000004</v>
      </c>
      <c r="T35">
        <f t="shared" si="7"/>
        <v>0.78400000000000003</v>
      </c>
      <c r="U35">
        <f t="shared" si="8"/>
        <v>0.14700000000000002</v>
      </c>
      <c r="V35">
        <f t="shared" si="9"/>
        <v>0.21600000000000005</v>
      </c>
      <c r="W35">
        <f t="shared" si="10"/>
        <v>-6.3000000000000014E-2</v>
      </c>
      <c r="X35">
        <f>bspline!$B$26*T35+bspline!$K$26*U35+bspline!$B$27*V35+bspline!$K$27*W35</f>
        <v>1.3630000000000002</v>
      </c>
      <c r="Y35">
        <f>bspline!$B$8*T35+bspline!$K$8*U35+bspline!$B$9*V35+bspline!$K$9*W35</f>
        <v>-2.3190000000000008</v>
      </c>
    </row>
    <row r="36" spans="1:25" x14ac:dyDescent="0.25">
      <c r="A36">
        <f t="shared" si="14"/>
        <v>1.400000000000001</v>
      </c>
      <c r="B36">
        <f>polynomial!$S$17+polynomial!$S$18*A36+polynomial!$S$19*A36^2+polynomial!$S$20*A36^3+polynomial!$S$21*A36^4+polynomial!$S$22*A36^5+polynomial!$S$23*A36^6+polynomial!$S$24*A36^7+polynomial!$S$25*A36^8</f>
        <v>1.5804339126435165</v>
      </c>
      <c r="C36">
        <f>polynomial!$S$3+polynomial!$S$4*A36+polynomial!$S$5*A36^2+polynomial!$S$6*A36^3+polynomial!$S$7*A36^4+polynomial!$S$8*A36^5+polynomial!$S$9*A36^6+polynomial!$S$10*A36^7+polynomial!$S$11*A36^8</f>
        <v>-1.8538137559701604</v>
      </c>
      <c r="E36">
        <f t="shared" si="13"/>
        <v>0.90000000000000036</v>
      </c>
      <c r="F36">
        <f>bspline!$D$26+bspline!$E$26*E36+bspline!$F$26*E36^2</f>
        <v>1.4000000000000004</v>
      </c>
      <c r="G36">
        <f>bspline!$D$8+bspline!$E$8*E36+bspline!$F$8*E36^2</f>
        <v>-0.93999999999999861</v>
      </c>
      <c r="J36">
        <f>(A36-bspline!$H$9)/(bspline!$I$9-bspline!$H$9)</f>
        <v>0.40000000000000102</v>
      </c>
      <c r="K36">
        <f t="shared" si="2"/>
        <v>3.599999999999981E-2</v>
      </c>
      <c r="L36">
        <f t="shared" si="3"/>
        <v>0.53866666666666607</v>
      </c>
      <c r="M36">
        <f t="shared" si="4"/>
        <v>0.41466666666666724</v>
      </c>
      <c r="N36">
        <f t="shared" si="5"/>
        <v>1.0666666666666748E-2</v>
      </c>
      <c r="O36">
        <f>bspline!$B$25*K36+bspline!$B$26*L36+bspline!$B$27*M36+bspline!$B$28*N36</f>
        <v>1.3786666666666674</v>
      </c>
      <c r="P36">
        <f>bspline!$B$7*K36+bspline!$B$8*L36+bspline!$B$9*M36+bspline!$B$10*N36</f>
        <v>-0.58933333333333082</v>
      </c>
      <c r="S36">
        <f t="shared" si="6"/>
        <v>0.4</v>
      </c>
      <c r="T36">
        <f t="shared" si="7"/>
        <v>0.64799999999999991</v>
      </c>
      <c r="U36">
        <f t="shared" si="8"/>
        <v>0.14399999999999996</v>
      </c>
      <c r="V36">
        <f t="shared" si="9"/>
        <v>0.35200000000000009</v>
      </c>
      <c r="W36">
        <f t="shared" si="10"/>
        <v>-9.6000000000000016E-2</v>
      </c>
      <c r="X36">
        <f>bspline!$B$26*T36+bspline!$K$26*U36+bspline!$B$27*V36+bspline!$K$27*W36</f>
        <v>1.496</v>
      </c>
      <c r="Y36">
        <f>bspline!$B$8*T36+bspline!$K$8*U36+bspline!$B$9*V36+bspline!$K$9*W36</f>
        <v>-1.7679999999999996</v>
      </c>
    </row>
    <row r="37" spans="1:25" x14ac:dyDescent="0.25">
      <c r="A37">
        <f t="shared" si="14"/>
        <v>1.5000000000000011</v>
      </c>
      <c r="B37">
        <f>polynomial!$S$17+polynomial!$S$18*A37+polynomial!$S$19*A37^2+polynomial!$S$20*A37^3+polynomial!$S$21*A37^4+polynomial!$S$22*A37^5+polynomial!$S$23*A37^6+polynomial!$S$24*A37^7+polynomial!$S$25*A37^8</f>
        <v>1.7009277219960952</v>
      </c>
      <c r="C37">
        <f>polynomial!$S$3+polynomial!$S$4*A37+polynomial!$S$5*A37^2+polynomial!$S$6*A37^3+polynomial!$S$7*A37^4+polynomial!$S$8*A37^5+polynomial!$S$9*A37^6+polynomial!$S$10*A37^7+polynomial!$S$11*A37^8</f>
        <v>-1.2904968206093703</v>
      </c>
      <c r="E37">
        <f t="shared" si="13"/>
        <v>1.0000000000000004</v>
      </c>
      <c r="F37">
        <f>bspline!$D$26+bspline!$E$26*E37+bspline!$F$26*E37^2</f>
        <v>1.5000000000000004</v>
      </c>
      <c r="G37">
        <f>bspline!$D$8+bspline!$E$8*E37+bspline!$F$8*E37^2</f>
        <v>-0.49999999999999822</v>
      </c>
      <c r="J37">
        <f>(A37-bspline!$H$9)/(bspline!$I$9-bspline!$H$9)</f>
        <v>0.50000000000000111</v>
      </c>
      <c r="K37">
        <f t="shared" si="2"/>
        <v>2.0833333333333193E-2</v>
      </c>
      <c r="L37">
        <f t="shared" si="3"/>
        <v>0.47916666666666602</v>
      </c>
      <c r="M37">
        <f t="shared" si="4"/>
        <v>0.47916666666666741</v>
      </c>
      <c r="N37">
        <f t="shared" si="5"/>
        <v>2.0833333333333471E-2</v>
      </c>
      <c r="O37">
        <f>bspline!$B$25*K37+bspline!$B$26*L37+bspline!$B$27*M37+bspline!$B$28*N37</f>
        <v>1.4583333333333344</v>
      </c>
      <c r="P37">
        <f>bspline!$B$7*K37+bspline!$B$8*L37+bspline!$B$9*M37+bspline!$B$10*N37</f>
        <v>-0.29166666666666302</v>
      </c>
      <c r="S37">
        <f t="shared" si="6"/>
        <v>0.5</v>
      </c>
      <c r="T37">
        <f t="shared" si="7"/>
        <v>0.5</v>
      </c>
      <c r="U37">
        <f t="shared" si="8"/>
        <v>0.125</v>
      </c>
      <c r="V37">
        <f t="shared" si="9"/>
        <v>0.5</v>
      </c>
      <c r="W37">
        <f t="shared" si="10"/>
        <v>-0.125</v>
      </c>
      <c r="X37">
        <f>bspline!$B$26*T37+bspline!$K$26*U37+bspline!$B$27*V37+bspline!$K$27*W37</f>
        <v>1.625</v>
      </c>
      <c r="Y37">
        <f>bspline!$B$8*T37+bspline!$K$8*U37+bspline!$B$9*V37+bspline!$K$9*W37</f>
        <v>-1.125</v>
      </c>
    </row>
    <row r="38" spans="1:25" x14ac:dyDescent="0.25">
      <c r="A38">
        <f t="shared" si="14"/>
        <v>1.6000000000000012</v>
      </c>
      <c r="B38">
        <f>polynomial!$S$17+polynomial!$S$18*A38+polynomial!$S$19*A38^2+polynomial!$S$20*A38^3+polynomial!$S$21*A38^4+polynomial!$S$22*A38^5+polynomial!$S$23*A38^6+polynomial!$S$24*A38^7+polynomial!$S$25*A38^8</f>
        <v>1.8044722995534044</v>
      </c>
      <c r="C38">
        <f>polynomial!$S$3+polynomial!$S$4*A38+polynomial!$S$5*A38^2+polynomial!$S$6*A38^3+polynomial!$S$7*A38^4+polynomial!$S$8*A38^5+polynomial!$S$9*A38^6+polynomial!$S$10*A38^7+polynomial!$S$11*A38^8</f>
        <v>-0.6635135923616704</v>
      </c>
      <c r="E38">
        <f>(A38-$A$37)</f>
        <v>0.10000000000000009</v>
      </c>
      <c r="F38">
        <f>bspline!$D$27+bspline!$E$27*E38+bspline!$F$27*E38^2</f>
        <v>1.59</v>
      </c>
      <c r="G38">
        <f>bspline!$D$9+bspline!$E$9*E38+bspline!$F$9*E38^2</f>
        <v>-9.9999999999995735E-3</v>
      </c>
      <c r="J38">
        <f>(A38-bspline!$H$9)/(bspline!$I$9-bspline!$H$9)</f>
        <v>0.6000000000000012</v>
      </c>
      <c r="K38">
        <f t="shared" si="2"/>
        <v>1.0666666666666566E-2</v>
      </c>
      <c r="L38">
        <f t="shared" si="3"/>
        <v>0.41466666666666585</v>
      </c>
      <c r="M38">
        <f t="shared" si="4"/>
        <v>0.53866666666666729</v>
      </c>
      <c r="N38">
        <f t="shared" si="5"/>
        <v>3.6000000000000219E-2</v>
      </c>
      <c r="O38">
        <f>bspline!$B$25*K38+bspline!$B$26*L38+bspline!$B$27*M38+bspline!$B$28*N38</f>
        <v>1.5280000000000007</v>
      </c>
      <c r="P38">
        <f>bspline!$B$7*K38+bspline!$B$8*L38+bspline!$B$9*M38+bspline!$B$10*N38</f>
        <v>5.6000000000004324E-2</v>
      </c>
      <c r="S38">
        <f t="shared" si="6"/>
        <v>0.6</v>
      </c>
      <c r="T38">
        <f t="shared" si="7"/>
        <v>0.35199999999999992</v>
      </c>
      <c r="U38">
        <f t="shared" si="8"/>
        <v>9.6000000000000002E-2</v>
      </c>
      <c r="V38">
        <f t="shared" si="9"/>
        <v>0.64800000000000013</v>
      </c>
      <c r="W38">
        <f t="shared" si="10"/>
        <v>-0.14399999999999999</v>
      </c>
      <c r="X38">
        <f>bspline!$B$26*T38+bspline!$K$26*U38+bspline!$B$27*V38+bspline!$K$27*W38</f>
        <v>1.7440000000000002</v>
      </c>
      <c r="Y38">
        <f>bspline!$B$8*T38+bspline!$K$8*U38+bspline!$B$9*V38+bspline!$K$9*W38</f>
        <v>-0.43199999999999961</v>
      </c>
    </row>
    <row r="39" spans="1:25" x14ac:dyDescent="0.25">
      <c r="A39">
        <f t="shared" si="14"/>
        <v>1.7000000000000013</v>
      </c>
      <c r="B39">
        <f>polynomial!$S$17+polynomial!$S$18*A39+polynomial!$S$19*A39^2+polynomial!$S$20*A39^3+polynomial!$S$21*A39^4+polynomial!$S$22*A39^5+polynomial!$S$23*A39^6+polynomial!$S$24*A39^7+polynomial!$S$25*A39^8</f>
        <v>1.8881822213359354</v>
      </c>
      <c r="C39">
        <f>polynomial!$S$3+polynomial!$S$4*A39+polynomial!$S$5*A39^2+polynomial!$S$6*A39^3+polynomial!$S$7*A39^4+polynomial!$S$8*A39^5+polynomial!$S$9*A39^6+polynomial!$S$10*A39^7+polynomial!$S$11*A39^8</f>
        <v>2.2312005210374242E-3</v>
      </c>
      <c r="E39">
        <f t="shared" ref="E39:E47" si="15">(A39-$A$37)</f>
        <v>0.20000000000000018</v>
      </c>
      <c r="F39">
        <f>bspline!$D$27+bspline!$E$27*E39+bspline!$F$27*E39^2</f>
        <v>1.6600000000000001</v>
      </c>
      <c r="G39">
        <f>bspline!$D$9+bspline!$E$9*E39+bspline!$F$9*E39^2</f>
        <v>0.4600000000000008</v>
      </c>
      <c r="J39">
        <f>(A39-bspline!$H$9)/(bspline!$I$9-bspline!$H$9)</f>
        <v>0.70000000000000129</v>
      </c>
      <c r="K39">
        <f t="shared" si="2"/>
        <v>4.4999999999999207E-3</v>
      </c>
      <c r="L39">
        <f t="shared" si="3"/>
        <v>0.34816666666666579</v>
      </c>
      <c r="M39">
        <f t="shared" si="4"/>
        <v>0.59016666666666728</v>
      </c>
      <c r="N39">
        <f t="shared" si="5"/>
        <v>5.7166666666666983E-2</v>
      </c>
      <c r="O39">
        <f>bspline!$B$25*K39+bspline!$B$26*L39+bspline!$B$27*M39+bspline!$B$28*N39</f>
        <v>1.5856666666666674</v>
      </c>
      <c r="P39">
        <f>bspline!$B$7*K39+bspline!$B$8*L39+bspline!$B$9*M39+bspline!$B$10*N39</f>
        <v>0.43966666666667176</v>
      </c>
      <c r="S39">
        <f t="shared" si="6"/>
        <v>0.7</v>
      </c>
      <c r="T39">
        <f t="shared" si="7"/>
        <v>0.21600000000000008</v>
      </c>
      <c r="U39">
        <f t="shared" si="8"/>
        <v>6.3E-2</v>
      </c>
      <c r="V39">
        <f t="shared" si="9"/>
        <v>0.78399999999999992</v>
      </c>
      <c r="W39">
        <f t="shared" si="10"/>
        <v>-0.14700000000000002</v>
      </c>
      <c r="X39">
        <f>bspline!$B$26*T39+bspline!$K$26*U39+bspline!$B$27*V39+bspline!$K$27*W39</f>
        <v>1.847</v>
      </c>
      <c r="Y39">
        <f>bspline!$B$8*T39+bspline!$K$8*U39+bspline!$B$9*V39+bspline!$K$9*W39</f>
        <v>0.26899999999999946</v>
      </c>
    </row>
    <row r="40" spans="1:25" x14ac:dyDescent="0.25">
      <c r="A40">
        <f t="shared" si="14"/>
        <v>1.8000000000000014</v>
      </c>
      <c r="B40">
        <f>polynomial!$S$17+polynomial!$S$18*A40+polynomial!$S$19*A40^2+polynomial!$S$20*A40^3+polynomial!$S$21*A40^4+polynomial!$S$22*A40^5+polynomial!$S$23*A40^6+polynomial!$S$24*A40^7+polynomial!$S$25*A40^8</f>
        <v>1.9497138678113362</v>
      </c>
      <c r="C40">
        <f>polynomial!$S$3+polynomial!$S$4*A40+polynomial!$S$5*A40^2+polynomial!$S$6*A40^3+polynomial!$S$7*A40^4+polynomial!$S$8*A40^5+polynomial!$S$9*A40^6+polynomial!$S$10*A40^7+polynomial!$S$11*A40^8</f>
        <v>0.68263169421765335</v>
      </c>
      <c r="E40">
        <f t="shared" si="15"/>
        <v>0.30000000000000027</v>
      </c>
      <c r="F40">
        <f>bspline!$D$27+bspline!$E$27*E40+bspline!$F$27*E40^2</f>
        <v>1.7100000000000002</v>
      </c>
      <c r="G40">
        <f>bspline!$D$9+bspline!$E$9*E40+bspline!$F$9*E40^2</f>
        <v>0.91000000000000114</v>
      </c>
      <c r="J40">
        <f>(A40-bspline!$H$9)/(bspline!$I$9-bspline!$H$9)</f>
        <v>0.80000000000000138</v>
      </c>
      <c r="K40">
        <f t="shared" si="2"/>
        <v>1.3333333333333346E-3</v>
      </c>
      <c r="L40">
        <f t="shared" si="3"/>
        <v>0.28266666666666579</v>
      </c>
      <c r="M40">
        <f t="shared" si="4"/>
        <v>0.63066666666666715</v>
      </c>
      <c r="N40">
        <f t="shared" si="5"/>
        <v>8.5333333333333775E-2</v>
      </c>
      <c r="O40">
        <f>bspline!$B$25*K40+bspline!$B$26*L40+bspline!$B$27*M40+bspline!$B$28*N40</f>
        <v>1.6293333333333337</v>
      </c>
      <c r="P40">
        <f>bspline!$B$7*K40+bspline!$B$8*L40+bspline!$B$9*M40+bspline!$B$10*N40</f>
        <v>0.84533333333333904</v>
      </c>
      <c r="S40">
        <f t="shared" si="6"/>
        <v>0.79999999999999993</v>
      </c>
      <c r="T40">
        <f t="shared" si="7"/>
        <v>0.10400000000000009</v>
      </c>
      <c r="U40">
        <f t="shared" si="8"/>
        <v>3.2000000000000028E-2</v>
      </c>
      <c r="V40">
        <f t="shared" si="9"/>
        <v>0.89599999999999991</v>
      </c>
      <c r="W40">
        <f t="shared" si="10"/>
        <v>-0.128</v>
      </c>
      <c r="X40">
        <f>bspline!$B$26*T40+bspline!$K$26*U40+bspline!$B$27*V40+bspline!$K$27*W40</f>
        <v>1.9279999999999999</v>
      </c>
      <c r="Y40">
        <f>bspline!$B$8*T40+bspline!$K$8*U40+bspline!$B$9*V40+bspline!$K$9*W40</f>
        <v>0.9359999999999995</v>
      </c>
    </row>
    <row r="41" spans="1:25" x14ac:dyDescent="0.25">
      <c r="A41">
        <f t="shared" si="14"/>
        <v>1.9000000000000015</v>
      </c>
      <c r="B41">
        <f>polynomial!$S$17+polynomial!$S$18*A41+polynomial!$S$19*A41^2+polynomial!$S$20*A41^3+polynomial!$S$21*A41^4+polynomial!$S$22*A41^5+polynomial!$S$23*A41^6+polynomial!$S$24*A41^7+polynomial!$S$25*A41^8</f>
        <v>1.9873392737414697</v>
      </c>
      <c r="C41">
        <f>polynomial!$S$3+polynomial!$S$4*A41+polynomial!$S$5*A41^2+polynomial!$S$6*A41^3+polynomial!$S$7*A41^4+polynomial!$S$8*A41^5+polynomial!$S$9*A41^6+polynomial!$S$10*A41^7+polynomial!$S$11*A41^8</f>
        <v>1.3552385581005002</v>
      </c>
      <c r="E41">
        <f t="shared" si="15"/>
        <v>0.40000000000000036</v>
      </c>
      <c r="F41">
        <f>bspline!$D$27+bspline!$E$27*E41+bspline!$F$27*E41^2</f>
        <v>1.74</v>
      </c>
      <c r="G41">
        <f>bspline!$D$9+bspline!$E$9*E41+bspline!$F$9*E41^2</f>
        <v>1.3400000000000014</v>
      </c>
      <c r="J41">
        <f>(A41-bspline!$H$9)/(bspline!$I$9-bspline!$H$9)</f>
        <v>0.90000000000000147</v>
      </c>
      <c r="K41">
        <f t="shared" si="2"/>
        <v>1.666666666665928E-4</v>
      </c>
      <c r="L41">
        <f t="shared" si="3"/>
        <v>0.22116666666666585</v>
      </c>
      <c r="M41">
        <f t="shared" si="4"/>
        <v>0.65716666666666701</v>
      </c>
      <c r="N41">
        <f t="shared" si="5"/>
        <v>0.12150000000000059</v>
      </c>
      <c r="O41">
        <f>bspline!$B$25*K41+bspline!$B$26*L41+bspline!$B$27*M41+bspline!$B$28*N41</f>
        <v>1.6570000000000005</v>
      </c>
      <c r="P41">
        <f>bspline!$B$7*K41+bspline!$B$8*L41+bspline!$B$9*M41+bspline!$B$10*N41</f>
        <v>1.2590000000000057</v>
      </c>
      <c r="S41">
        <f t="shared" si="6"/>
        <v>0.89999999999999991</v>
      </c>
      <c r="T41">
        <f t="shared" si="7"/>
        <v>2.7999999999999803E-2</v>
      </c>
      <c r="U41">
        <f t="shared" si="8"/>
        <v>9.000000000000008E-3</v>
      </c>
      <c r="V41">
        <f t="shared" si="9"/>
        <v>0.9720000000000002</v>
      </c>
      <c r="W41">
        <f t="shared" si="10"/>
        <v>-8.1000000000000072E-2</v>
      </c>
      <c r="X41">
        <f>bspline!$B$26*T41+bspline!$K$26*U41+bspline!$B$27*V41+bspline!$K$27*W41</f>
        <v>1.9810000000000003</v>
      </c>
      <c r="Y41">
        <f>bspline!$B$8*T41+bspline!$K$8*U41+bspline!$B$9*V41+bspline!$K$9*W41</f>
        <v>1.5270000000000006</v>
      </c>
    </row>
    <row r="42" spans="1:25" x14ac:dyDescent="0.25">
      <c r="A42">
        <f t="shared" si="14"/>
        <v>2.0000000000000013</v>
      </c>
      <c r="B42">
        <f>polynomial!$S$17+polynomial!$S$18*A42+polynomial!$S$19*A42^2+polynomial!$S$20*A42^3+polynomial!$S$21*A42^4+polynomial!$S$22*A42^5+polynomial!$S$23*A42^6+polynomial!$S$24*A42^7+polynomial!$S$25*A42^8</f>
        <v>1.9999998779999997</v>
      </c>
      <c r="C42">
        <f>polynomial!$S$3+polynomial!$S$4*A42+polynomial!$S$5*A42^2+polynomial!$S$6*A42^3+polynomial!$S$7*A42^4+polynomial!$S$8*A42^5+polynomial!$S$9*A42^6+polynomial!$S$10*A42^7+polynomial!$S$11*A42^8</f>
        <v>2.0000000260000057</v>
      </c>
      <c r="E42">
        <f t="shared" si="15"/>
        <v>0.50000000000000022</v>
      </c>
      <c r="F42">
        <f>bspline!$D$27+bspline!$E$27*E42+bspline!$F$27*E42^2</f>
        <v>1.7499999999999998</v>
      </c>
      <c r="G42">
        <f>bspline!$D$9+bspline!$E$9*E42+bspline!$F$9*E42^2</f>
        <v>1.7500000000000007</v>
      </c>
      <c r="J42">
        <f>(A42-bspline!$H$9)/(bspline!$I$9-bspline!$H$9)</f>
        <v>1.0000000000000013</v>
      </c>
      <c r="K42">
        <f t="shared" si="2"/>
        <v>0</v>
      </c>
      <c r="L42">
        <f t="shared" si="3"/>
        <v>0.16666666666666599</v>
      </c>
      <c r="M42">
        <f t="shared" si="4"/>
        <v>0.66666666666666663</v>
      </c>
      <c r="N42">
        <f t="shared" si="5"/>
        <v>0.16666666666666732</v>
      </c>
      <c r="O42">
        <f>bspline!$B$25*K42+bspline!$B$26*L42+bspline!$B$27*M42+bspline!$B$28*N42</f>
        <v>1.6666666666666667</v>
      </c>
      <c r="P42">
        <f>bspline!$B$7*K42+bspline!$B$8*L42+bspline!$B$9*M42+bspline!$B$10*N42</f>
        <v>1.6666666666666718</v>
      </c>
      <c r="S42">
        <f t="shared" si="6"/>
        <v>0.99999999999999989</v>
      </c>
      <c r="T42">
        <f t="shared" si="7"/>
        <v>0</v>
      </c>
      <c r="U42">
        <f t="shared" si="8"/>
        <v>0</v>
      </c>
      <c r="V42">
        <f t="shared" si="9"/>
        <v>0.99999999999999978</v>
      </c>
      <c r="W42">
        <f t="shared" si="10"/>
        <v>0</v>
      </c>
      <c r="X42">
        <f>bspline!$B$26*T42+bspline!$K$26*U42+bspline!$B$27*V42+bspline!$K$27*W42</f>
        <v>1.9999999999999996</v>
      </c>
      <c r="Y42">
        <f>bspline!$B$8*T42+bspline!$K$8*U42+bspline!$B$9*V42+bspline!$K$9*W42</f>
        <v>1.9999999999999996</v>
      </c>
    </row>
    <row r="43" spans="1:25" x14ac:dyDescent="0.25">
      <c r="A43">
        <f t="shared" si="14"/>
        <v>2.1000000000000014</v>
      </c>
      <c r="B43">
        <f>polynomial!$S$17+polynomial!$S$18*A43+polynomial!$S$19*A43^2+polynomial!$S$20*A43^3+polynomial!$S$21*A43^4+polynomial!$S$22*A43^5+polynomial!$S$23*A43^6+polynomial!$S$24*A43^7+polynomial!$S$25*A43^8</f>
        <v>1.9873391733569479</v>
      </c>
      <c r="C43">
        <f>polynomial!$S$3+polynomial!$S$4*A43+polynomial!$S$5*A43^2+polynomial!$S$6*A43^3+polynomial!$S$7*A43^4+polynomial!$S$8*A43^5+polynomial!$S$9*A43^6+polynomial!$S$10*A43^7+polynomial!$S$11*A43^8</f>
        <v>2.5998723649711426</v>
      </c>
      <c r="E43">
        <f t="shared" si="15"/>
        <v>0.60000000000000031</v>
      </c>
      <c r="F43">
        <f>bspline!$D$27+bspline!$E$27*E43+bspline!$F$27*E43^2</f>
        <v>1.7400000000000002</v>
      </c>
      <c r="G43">
        <f>bspline!$D$9+bspline!$E$9*E43+bspline!$F$9*E43^2</f>
        <v>2.1400000000000015</v>
      </c>
      <c r="J43">
        <f>(A43-bspline!$H$10)/(bspline!$I$10-bspline!$H$10)</f>
        <v>0.10000000000000142</v>
      </c>
      <c r="K43">
        <f t="shared" si="2"/>
        <v>0.12149999999999943</v>
      </c>
      <c r="L43">
        <f t="shared" si="3"/>
        <v>0.65716666666666634</v>
      </c>
      <c r="M43">
        <f t="shared" si="4"/>
        <v>0.22116666666666751</v>
      </c>
      <c r="N43">
        <f t="shared" si="5"/>
        <v>1.6666666666667379E-4</v>
      </c>
      <c r="O43">
        <f>bspline!$B$26*K43+bspline!$B$27*L43+bspline!$B$28*M43+bspline!$B$29*N43</f>
        <v>1.6569999999999996</v>
      </c>
      <c r="P43">
        <f>bspline!$B$8*K43+bspline!$B$9*L43+bspline!$B$10*M43+bspline!$B$11*N43</f>
        <v>2.0566666666666715</v>
      </c>
      <c r="S43">
        <v>0.1</v>
      </c>
      <c r="T43">
        <f t="shared" si="7"/>
        <v>0.97199999999999998</v>
      </c>
      <c r="U43">
        <f t="shared" si="8"/>
        <v>8.1000000000000003E-2</v>
      </c>
      <c r="V43">
        <f t="shared" si="9"/>
        <v>2.8000000000000004E-2</v>
      </c>
      <c r="W43">
        <f t="shared" si="10"/>
        <v>-9.0000000000000011E-3</v>
      </c>
      <c r="X43">
        <f>bspline!$B$27*T43+bspline!$K$27*U43+bspline!$B$28*V43+bspline!$K$28*W43</f>
        <v>1.9809999999999999</v>
      </c>
      <c r="Y43">
        <f>bspline!$B$9*T43+bspline!$K$9*U43+bspline!$B$10*V43+bspline!$K$10*W43</f>
        <v>2.39</v>
      </c>
    </row>
    <row r="44" spans="1:25" x14ac:dyDescent="0.25">
      <c r="A44">
        <f t="shared" si="14"/>
        <v>2.2000000000000015</v>
      </c>
      <c r="B44">
        <f>polynomial!$S$17+polynomial!$S$18*A44+polynomial!$S$19*A44^2+polynomial!$S$20*A44^3+polynomial!$S$21*A44^4+polynomial!$S$22*A44^5+polynomial!$S$23*A44^6+polynomial!$S$24*A44^7+polynomial!$S$25*A44^8</f>
        <v>1.9497136562264894</v>
      </c>
      <c r="C44">
        <f>polynomial!$S$3+polynomial!$S$4*A44+polynomial!$S$5*A44^2+polynomial!$S$6*A44^3+polynomial!$S$7*A44^4+polynomial!$S$8*A44^5+polynomial!$S$9*A44^6+polynomial!$S$10*A44^7+polynomial!$S$11*A44^8</f>
        <v>3.1412890065621344</v>
      </c>
      <c r="E44">
        <f t="shared" si="15"/>
        <v>0.7000000000000004</v>
      </c>
      <c r="F44">
        <f>bspline!$D$27+bspline!$E$27*E44+bspline!$F$27*E44^2</f>
        <v>1.7099999999999995</v>
      </c>
      <c r="G44">
        <f>bspline!$D$9+bspline!$E$9*E44+bspline!$F$9*E44^2</f>
        <v>2.5100000000000011</v>
      </c>
      <c r="J44">
        <f>(A44-bspline!$H$10)/(bspline!$I$10-bspline!$H$10)</f>
        <v>0.20000000000000151</v>
      </c>
      <c r="K44">
        <f t="shared" si="2"/>
        <v>8.5333333333332831E-2</v>
      </c>
      <c r="L44">
        <f t="shared" si="3"/>
        <v>0.63066666666666615</v>
      </c>
      <c r="M44">
        <f t="shared" si="4"/>
        <v>0.28266666666666768</v>
      </c>
      <c r="N44">
        <f t="shared" si="5"/>
        <v>1.3333333333333634E-3</v>
      </c>
      <c r="O44">
        <f>bspline!$B$26*K44+bspline!$B$27*L44+bspline!$B$28*M44+bspline!$B$29*N44</f>
        <v>1.6293333333333329</v>
      </c>
      <c r="P44">
        <f>bspline!$B$8*K44+bspline!$B$9*L44+bspline!$B$10*M44+bspline!$B$11*N44</f>
        <v>2.4266666666666721</v>
      </c>
      <c r="S44">
        <f t="shared" si="6"/>
        <v>0.2</v>
      </c>
      <c r="T44">
        <f t="shared" si="7"/>
        <v>0.89600000000000002</v>
      </c>
      <c r="U44">
        <f t="shared" si="8"/>
        <v>0.128</v>
      </c>
      <c r="V44">
        <f t="shared" si="9"/>
        <v>0.10400000000000002</v>
      </c>
      <c r="W44">
        <f t="shared" si="10"/>
        <v>-3.2000000000000008E-2</v>
      </c>
      <c r="X44">
        <f>bspline!$B$27*T44+bspline!$K$27*U44+bspline!$B$28*V44+bspline!$K$28*W44</f>
        <v>1.9280000000000002</v>
      </c>
      <c r="Y44">
        <f>bspline!$B$9*T44+bspline!$K$9*U44+bspline!$B$10*V44+bspline!$K$10*W44</f>
        <v>2.7600000000000002</v>
      </c>
    </row>
    <row r="45" spans="1:25" x14ac:dyDescent="0.25">
      <c r="A45">
        <f t="shared" si="14"/>
        <v>2.3000000000000016</v>
      </c>
      <c r="B45">
        <f>polynomial!$S$17+polynomial!$S$18*A45+polynomial!$S$19*A45^2+polynomial!$S$20*A45^3+polynomial!$S$21*A45^4+polynomial!$S$22*A45^5+polynomial!$S$23*A45^6+polynomial!$S$24*A45^7+polynomial!$S$25*A45^8</f>
        <v>1.8881818763740721</v>
      </c>
      <c r="C45">
        <f>polynomial!$S$3+polynomial!$S$4*A45+polynomial!$S$5*A45^2+polynomial!$S$6*A45^3+polynomial!$S$7*A45^4+polynomial!$S$8*A45^5+polynomial!$S$9*A45^6+polynomial!$S$10*A45^7+polynomial!$S$11*A45^8</f>
        <v>3.6144807155853407</v>
      </c>
      <c r="E45">
        <f t="shared" si="15"/>
        <v>0.80000000000000049</v>
      </c>
      <c r="F45">
        <f>bspline!$D$27+bspline!$E$27*E45+bspline!$F$27*E45^2</f>
        <v>1.66</v>
      </c>
      <c r="G45">
        <f>bspline!$D$9+bspline!$E$9*E45+bspline!$F$9*E45^2</f>
        <v>2.8600000000000021</v>
      </c>
      <c r="J45">
        <f>(A45-bspline!$H$10)/(bspline!$I$10-bspline!$H$10)</f>
        <v>0.3000000000000016</v>
      </c>
      <c r="K45">
        <f t="shared" si="2"/>
        <v>5.7166666666666276E-2</v>
      </c>
      <c r="L45">
        <f t="shared" si="3"/>
        <v>0.59016666666666595</v>
      </c>
      <c r="M45">
        <f t="shared" si="4"/>
        <v>0.34816666666666768</v>
      </c>
      <c r="N45">
        <f t="shared" si="5"/>
        <v>4.5000000000000717E-3</v>
      </c>
      <c r="O45">
        <f>bspline!$B$26*K45+bspline!$B$27*L45+bspline!$B$28*M45+bspline!$B$29*N45</f>
        <v>1.5856666666666659</v>
      </c>
      <c r="P45">
        <f>bspline!$B$8*K45+bspline!$B$9*L45+bspline!$B$10*M45+bspline!$B$11*N45</f>
        <v>2.7766666666666722</v>
      </c>
      <c r="S45">
        <f t="shared" si="6"/>
        <v>0.30000000000000004</v>
      </c>
      <c r="T45">
        <f t="shared" si="7"/>
        <v>0.78400000000000003</v>
      </c>
      <c r="U45">
        <f t="shared" si="8"/>
        <v>0.14700000000000002</v>
      </c>
      <c r="V45">
        <f t="shared" si="9"/>
        <v>0.21600000000000005</v>
      </c>
      <c r="W45">
        <f t="shared" si="10"/>
        <v>-6.3000000000000014E-2</v>
      </c>
      <c r="X45">
        <f>bspline!$B$27*T45+bspline!$K$27*U45+bspline!$B$28*V45+bspline!$K$28*W45</f>
        <v>1.847</v>
      </c>
      <c r="Y45">
        <f>bspline!$B$9*T45+bspline!$K$9*U45+bspline!$B$10*V45+bspline!$K$10*W45</f>
        <v>3.1100000000000008</v>
      </c>
    </row>
    <row r="46" spans="1:25" x14ac:dyDescent="0.25">
      <c r="A46">
        <f t="shared" si="14"/>
        <v>2.4000000000000017</v>
      </c>
      <c r="B46">
        <f>polynomial!$S$17+polynomial!$S$18*A46+polynomial!$S$19*A46^2+polynomial!$S$20*A46^3+polynomial!$S$21*A46^4+polynomial!$S$22*A46^5+polynomial!$S$23*A46^6+polynomial!$S$24*A46^7+polynomial!$S$25*A46^8</f>
        <v>1.8044717865787057</v>
      </c>
      <c r="C46">
        <f>polynomial!$S$3+polynomial!$S$4*A46+polynomial!$S$5*A46^2+polynomial!$S$6*A46^3+polynomial!$S$7*A46^4+polynomial!$S$8*A46^5+polynomial!$S$9*A46^6+polynomial!$S$10*A46^7+polynomial!$S$11*A46^8</f>
        <v>4.013642321390515</v>
      </c>
      <c r="E46">
        <f t="shared" si="15"/>
        <v>0.90000000000000058</v>
      </c>
      <c r="F46">
        <f>bspline!$D$27+bspline!$E$27*E46+bspline!$F$27*E46^2</f>
        <v>1.5899999999999994</v>
      </c>
      <c r="G46">
        <f>bspline!$D$9+bspline!$E$9*E46+bspline!$F$9*E46^2</f>
        <v>3.1900000000000017</v>
      </c>
      <c r="J46">
        <f>(A46-bspline!$H$10)/(bspline!$I$10-bspline!$H$10)</f>
        <v>0.40000000000000169</v>
      </c>
      <c r="K46">
        <f t="shared" si="2"/>
        <v>3.5999999999999699E-2</v>
      </c>
      <c r="L46">
        <f t="shared" si="3"/>
        <v>0.53866666666666574</v>
      </c>
      <c r="M46">
        <f t="shared" si="4"/>
        <v>0.41466666666666779</v>
      </c>
      <c r="N46">
        <f t="shared" si="5"/>
        <v>1.0666666666666803E-2</v>
      </c>
      <c r="O46">
        <f>bspline!$B$26*K46+bspline!$B$27*L46+bspline!$B$28*M46+bspline!$B$29*N46</f>
        <v>1.5279999999999989</v>
      </c>
      <c r="P46">
        <f>bspline!$B$8*K46+bspline!$B$9*L46+bspline!$B$10*M46+bspline!$B$11*N46</f>
        <v>3.1066666666666722</v>
      </c>
      <c r="S46">
        <f t="shared" si="6"/>
        <v>0.4</v>
      </c>
      <c r="T46">
        <f t="shared" si="7"/>
        <v>0.64799999999999991</v>
      </c>
      <c r="U46">
        <f t="shared" si="8"/>
        <v>0.14399999999999996</v>
      </c>
      <c r="V46">
        <f t="shared" si="9"/>
        <v>0.35200000000000009</v>
      </c>
      <c r="W46">
        <f t="shared" si="10"/>
        <v>-9.6000000000000016E-2</v>
      </c>
      <c r="X46">
        <f>bspline!$B$27*T46+bspline!$K$27*U46+bspline!$B$28*V46+bspline!$K$28*W46</f>
        <v>1.744</v>
      </c>
      <c r="Y46">
        <f>bspline!$B$9*T46+bspline!$K$9*U46+bspline!$B$10*V46+bspline!$K$10*W46</f>
        <v>3.44</v>
      </c>
    </row>
    <row r="47" spans="1:25" x14ac:dyDescent="0.25">
      <c r="A47">
        <f t="shared" si="14"/>
        <v>2.5000000000000018</v>
      </c>
      <c r="B47">
        <f>polynomial!$S$17+polynomial!$S$18*A47+polynomial!$S$19*A47^2+polynomial!$S$20*A47^3+polynomial!$S$21*A47^4+polynomial!$S$22*A47^5+polynomial!$S$23*A47^6+polynomial!$S$24*A47^7+polynomial!$S$25*A47^8</f>
        <v>1.7009269922460899</v>
      </c>
      <c r="C47">
        <f>polynomial!$S$3+polynomial!$S$4*A47+polynomial!$S$5*A47^2+polynomial!$S$6*A47^3+polynomial!$S$7*A47^4+polynomial!$S$8*A47^5+polynomial!$S$9*A47^6+polynomial!$S$10*A47^7+polynomial!$S$11*A47^8</f>
        <v>4.3369446866406189</v>
      </c>
      <c r="E47">
        <f t="shared" si="15"/>
        <v>1.0000000000000007</v>
      </c>
      <c r="F47">
        <f>bspline!$D$27+bspline!$E$27*E47+bspline!$F$27*E47^2</f>
        <v>1.4999999999999996</v>
      </c>
      <c r="G47">
        <f>bspline!$D$9+bspline!$E$9*E47+bspline!$F$9*E47^2</f>
        <v>3.5000000000000022</v>
      </c>
      <c r="J47">
        <f>(A47-bspline!$H$10)/(bspline!$I$10-bspline!$H$10)</f>
        <v>0.50000000000000178</v>
      </c>
      <c r="K47">
        <f t="shared" si="2"/>
        <v>2.083333333333311E-2</v>
      </c>
      <c r="L47">
        <f t="shared" si="3"/>
        <v>0.47916666666666557</v>
      </c>
      <c r="M47">
        <f t="shared" si="4"/>
        <v>0.4791666666666678</v>
      </c>
      <c r="N47">
        <f t="shared" si="5"/>
        <v>2.0833333333333554E-2</v>
      </c>
      <c r="O47">
        <f>bspline!$B$26*K47+bspline!$B$27*L47+bspline!$B$28*M47+bspline!$B$29*N47</f>
        <v>1.4583333333333321</v>
      </c>
      <c r="P47">
        <f>bspline!$B$8*K47+bspline!$B$9*L47+bspline!$B$10*M47+bspline!$B$11*N47</f>
        <v>3.4166666666666718</v>
      </c>
      <c r="S47">
        <f t="shared" si="6"/>
        <v>0.5</v>
      </c>
      <c r="T47">
        <f t="shared" si="7"/>
        <v>0.5</v>
      </c>
      <c r="U47">
        <f t="shared" si="8"/>
        <v>0.125</v>
      </c>
      <c r="V47">
        <f t="shared" si="9"/>
        <v>0.5</v>
      </c>
      <c r="W47">
        <f t="shared" si="10"/>
        <v>-0.125</v>
      </c>
      <c r="X47">
        <f>bspline!$B$27*T47+bspline!$K$27*U47+bspline!$B$28*V47+bspline!$K$28*W47</f>
        <v>1.625</v>
      </c>
      <c r="Y47">
        <f>bspline!$B$9*T47+bspline!$K$9*U47+bspline!$B$10*V47+bspline!$K$10*W47</f>
        <v>3.75</v>
      </c>
    </row>
    <row r="48" spans="1:25" x14ac:dyDescent="0.25">
      <c r="A48">
        <f t="shared" si="14"/>
        <v>2.6000000000000019</v>
      </c>
      <c r="B48">
        <f>polynomial!$S$17+polynomial!$S$18*A48+polynomial!$S$19*A48^2+polynomial!$S$20*A48^3+polynomial!$S$21*A48^4+polynomial!$S$22*A48^5+polynomial!$S$23*A48^6+polynomial!$S$24*A48^7+polynomial!$S$25*A48^8</f>
        <v>1.5804329009680957</v>
      </c>
      <c r="C48">
        <f>polynomial!$S$3+polynomial!$S$4*A48+polynomial!$S$5*A48^2+polynomial!$S$6*A48^3+polynomial!$S$7*A48^4+polynomial!$S$8*A48^5+polynomial!$S$9*A48^6+polynomial!$S$10*A48^7+polynomial!$S$11*A48^8</f>
        <v>4.5863937385900577</v>
      </c>
      <c r="E48">
        <f>(A48-$A$47)</f>
        <v>0.10000000000000009</v>
      </c>
      <c r="F48">
        <f>bspline!$D$28+bspline!$E$28*E48+bspline!$F$28*E48^2</f>
        <v>1.4</v>
      </c>
      <c r="G48">
        <f>bspline!$D$10+bspline!$E$10*E48+bspline!$F$10*E48^2</f>
        <v>3.79</v>
      </c>
      <c r="J48">
        <f>(A48-bspline!$H$10)/(bspline!$I$10-bspline!$H$10)</f>
        <v>0.60000000000000187</v>
      </c>
      <c r="K48">
        <f t="shared" si="2"/>
        <v>1.0666666666666519E-2</v>
      </c>
      <c r="L48">
        <f t="shared" si="3"/>
        <v>0.41466666666666541</v>
      </c>
      <c r="M48">
        <f t="shared" si="4"/>
        <v>0.53866666666666774</v>
      </c>
      <c r="N48">
        <f t="shared" si="5"/>
        <v>3.6000000000000337E-2</v>
      </c>
      <c r="O48">
        <f>bspline!$B$26*K48+bspline!$B$27*L48+bspline!$B$28*M48+bspline!$B$29*N48</f>
        <v>1.3786666666666649</v>
      </c>
      <c r="P48">
        <f>bspline!$B$8*K48+bspline!$B$9*L48+bspline!$B$10*M48+bspline!$B$11*N48</f>
        <v>3.7066666666666719</v>
      </c>
      <c r="S48">
        <f t="shared" si="6"/>
        <v>0.6</v>
      </c>
      <c r="T48">
        <f t="shared" si="7"/>
        <v>0.35199999999999992</v>
      </c>
      <c r="U48">
        <f t="shared" si="8"/>
        <v>9.6000000000000002E-2</v>
      </c>
      <c r="V48">
        <f t="shared" si="9"/>
        <v>0.64800000000000013</v>
      </c>
      <c r="W48">
        <f t="shared" si="10"/>
        <v>-0.14399999999999999</v>
      </c>
      <c r="X48">
        <f>bspline!$B$27*T48+bspline!$K$27*U48+bspline!$B$28*V48+bspline!$K$28*W48</f>
        <v>1.4959999999999998</v>
      </c>
      <c r="Y48">
        <f>bspline!$B$9*T48+bspline!$K$9*U48+bspline!$B$10*V48+bspline!$K$10*W48</f>
        <v>4.04</v>
      </c>
    </row>
    <row r="49" spans="1:25" x14ac:dyDescent="0.25">
      <c r="A49">
        <f t="shared" si="14"/>
        <v>2.700000000000002</v>
      </c>
      <c r="B49">
        <f>polynomial!$S$17+polynomial!$S$18*A49+polynomial!$S$19*A49^2+polynomial!$S$20*A49^3+polynomial!$S$21*A49^4+polynomial!$S$22*A49^5+polynomial!$S$23*A49^6+polynomial!$S$24*A49^7+polynomial!$S$25*A49^8</f>
        <v>1.4463241720238007</v>
      </c>
      <c r="C49">
        <f>polynomial!$S$3+polynomial!$S$4*A49+polynomial!$S$5*A49^2+polynomial!$S$6*A49^3+polynomial!$S$7*A49^4+polynomial!$S$8*A49^5+polynomial!$S$9*A49^6+polynomial!$S$10*A49^7+polynomial!$S$11*A49^8</f>
        <v>4.7675415378659913</v>
      </c>
      <c r="E49">
        <f t="shared" ref="E49:E57" si="16">(A49-$A$47)</f>
        <v>0.20000000000000018</v>
      </c>
      <c r="F49">
        <f>bspline!$D$28+bspline!$E$28*E49+bspline!$F$28*E49^2</f>
        <v>1.2999999999999998</v>
      </c>
      <c r="G49">
        <f>bspline!$D$10+bspline!$E$10*E49+bspline!$F$10*E49^2</f>
        <v>4.0600000000000005</v>
      </c>
      <c r="J49">
        <f>(A49-bspline!$H$10)/(bspline!$I$10-bspline!$H$10)</f>
        <v>0.70000000000000195</v>
      </c>
      <c r="K49">
        <f t="shared" si="2"/>
        <v>4.4999999999999112E-3</v>
      </c>
      <c r="L49">
        <f t="shared" si="3"/>
        <v>0.3481666666666654</v>
      </c>
      <c r="M49">
        <f t="shared" si="4"/>
        <v>0.59016666666666762</v>
      </c>
      <c r="N49">
        <f t="shared" si="5"/>
        <v>5.7166666666667143E-2</v>
      </c>
      <c r="O49">
        <f>bspline!$B$26*K49+bspline!$B$27*L49+bspline!$B$28*M49+bspline!$B$29*N49</f>
        <v>1.2909999999999984</v>
      </c>
      <c r="P49">
        <f>bspline!$B$8*K49+bspline!$B$9*L49+bspline!$B$10*M49+bspline!$B$11*N49</f>
        <v>3.9766666666666719</v>
      </c>
      <c r="S49">
        <f t="shared" si="6"/>
        <v>0.7</v>
      </c>
      <c r="T49">
        <f t="shared" si="7"/>
        <v>0.21600000000000008</v>
      </c>
      <c r="U49">
        <f t="shared" si="8"/>
        <v>6.3E-2</v>
      </c>
      <c r="V49">
        <f t="shared" si="9"/>
        <v>0.78399999999999992</v>
      </c>
      <c r="W49">
        <f t="shared" si="10"/>
        <v>-0.14700000000000002</v>
      </c>
      <c r="X49">
        <f>bspline!$B$27*T49+bspline!$K$27*U49+bspline!$B$28*V49+bspline!$K$28*W49</f>
        <v>1.3630000000000002</v>
      </c>
      <c r="Y49">
        <f>bspline!$B$9*T49+bspline!$K$9*U49+bspline!$B$10*V49+bspline!$K$10*W49</f>
        <v>4.3099999999999987</v>
      </c>
    </row>
    <row r="50" spans="1:25" x14ac:dyDescent="0.25">
      <c r="A50">
        <f t="shared" si="14"/>
        <v>2.800000000000002</v>
      </c>
      <c r="B50">
        <f>polynomial!$S$17+polynomial!$S$18*A50+polynomial!$S$19*A50^2+polynomial!$S$20*A50^3+polynomial!$S$21*A50^4+polynomial!$S$22*A50^5+polynomial!$S$23*A50^6+polynomial!$S$24*A50^7+polynomial!$S$25*A50^8</f>
        <v>1.3022752658172374</v>
      </c>
      <c r="C50">
        <f>polynomial!$S$3+polynomial!$S$4*A50+polynomial!$S$5*A50^2+polynomial!$S$6*A50^3+polynomial!$S$7*A50^4+polynomial!$S$8*A50^5+polynomial!$S$9*A50^6+polynomial!$S$10*A50^7+polynomial!$S$11*A50^8</f>
        <v>4.889057509752309</v>
      </c>
      <c r="E50">
        <f t="shared" si="16"/>
        <v>0.30000000000000027</v>
      </c>
      <c r="F50">
        <f>bspline!$D$28+bspline!$E$28*E50+bspline!$F$28*E50^2</f>
        <v>1.1999999999999997</v>
      </c>
      <c r="G50">
        <f>bspline!$D$10+bspline!$E$10*E50+bspline!$F$10*E50^2</f>
        <v>4.3100000000000005</v>
      </c>
      <c r="J50">
        <f>(A50-bspline!$H$10)/(bspline!$I$10-bspline!$H$10)</f>
        <v>0.80000000000000204</v>
      </c>
      <c r="K50">
        <f t="shared" si="2"/>
        <v>1.3333333333332791E-3</v>
      </c>
      <c r="L50">
        <f t="shared" si="3"/>
        <v>0.28266666666666534</v>
      </c>
      <c r="M50">
        <f t="shared" si="4"/>
        <v>0.63066666666666749</v>
      </c>
      <c r="N50">
        <f t="shared" si="5"/>
        <v>8.5333333333333983E-2</v>
      </c>
      <c r="O50">
        <f>bspline!$B$26*K50+bspline!$B$27*L50+bspline!$B$28*M50+bspline!$B$29*N50</f>
        <v>1.1973333333333316</v>
      </c>
      <c r="P50">
        <f>bspline!$B$8*K50+bspline!$B$9*L50+bspline!$B$10*M50+bspline!$B$11*N50</f>
        <v>4.2266666666666719</v>
      </c>
      <c r="S50">
        <f t="shared" si="6"/>
        <v>0.79999999999999993</v>
      </c>
      <c r="T50">
        <f t="shared" si="7"/>
        <v>0.10400000000000009</v>
      </c>
      <c r="U50">
        <f t="shared" si="8"/>
        <v>3.2000000000000028E-2</v>
      </c>
      <c r="V50">
        <f t="shared" si="9"/>
        <v>0.89599999999999991</v>
      </c>
      <c r="W50">
        <f t="shared" si="10"/>
        <v>-0.128</v>
      </c>
      <c r="X50">
        <f>bspline!$B$27*T50+bspline!$K$27*U50+bspline!$B$28*V50+bspline!$K$28*W50</f>
        <v>1.2320000000000002</v>
      </c>
      <c r="Y50">
        <f>bspline!$B$9*T50+bspline!$K$9*U50+bspline!$B$10*V50+bspline!$K$10*W50</f>
        <v>4.5599999999999996</v>
      </c>
    </row>
    <row r="51" spans="1:25" x14ac:dyDescent="0.25">
      <c r="A51">
        <f t="shared" si="14"/>
        <v>2.9000000000000021</v>
      </c>
      <c r="B51">
        <f>polynomial!$S$17+polynomial!$S$18*A51+polynomial!$S$19*A51^2+polynomial!$S$20*A51^3+polynomial!$S$21*A51^4+polynomial!$S$22*A51^5+polynomial!$S$23*A51^6+polynomial!$S$24*A51^7+polynomial!$S$25*A51^8</f>
        <v>1.1521762932466437</v>
      </c>
      <c r="C51">
        <f>polynomial!$S$3+polynomial!$S$4*A51+polynomial!$S$5*A51^2+polynomial!$S$6*A51^3+polynomial!$S$7*A51^4+polynomial!$S$8*A51^5+polynomial!$S$9*A51^6+polynomial!$S$10*A51^7+polynomial!$S$11*A51^8</f>
        <v>4.9621711129765274</v>
      </c>
      <c r="E51">
        <f t="shared" si="16"/>
        <v>0.40000000000000036</v>
      </c>
      <c r="F51">
        <f>bspline!$D$28+bspline!$E$28*E51+bspline!$F$28*E51^2</f>
        <v>1.0999999999999996</v>
      </c>
      <c r="G51">
        <f>bspline!$D$10+bspline!$E$10*E51+bspline!$F$10*E51^2</f>
        <v>4.5400000000000009</v>
      </c>
      <c r="J51">
        <f>(A51-bspline!$H$10)/(bspline!$I$10-bspline!$H$10)</f>
        <v>0.90000000000000213</v>
      </c>
      <c r="K51">
        <f t="shared" si="2"/>
        <v>1.6666666666661131E-4</v>
      </c>
      <c r="L51">
        <f t="shared" si="3"/>
        <v>0.22116666666666548</v>
      </c>
      <c r="M51">
        <f t="shared" si="4"/>
        <v>0.65716666666666701</v>
      </c>
      <c r="N51">
        <f t="shared" si="5"/>
        <v>0.12150000000000087</v>
      </c>
      <c r="O51">
        <f>bspline!$B$26*K51+bspline!$B$27*L51+bspline!$B$28*M51+bspline!$B$29*N51</f>
        <v>1.0996666666666646</v>
      </c>
      <c r="P51">
        <f>bspline!$B$8*K51+bspline!$B$9*L51+bspline!$B$10*M51+bspline!$B$11*N51</f>
        <v>4.4566666666666714</v>
      </c>
      <c r="S51">
        <f t="shared" si="6"/>
        <v>0.89999999999999991</v>
      </c>
      <c r="T51">
        <f t="shared" si="7"/>
        <v>2.7999999999999803E-2</v>
      </c>
      <c r="U51">
        <f t="shared" si="8"/>
        <v>9.000000000000008E-3</v>
      </c>
      <c r="V51">
        <f t="shared" si="9"/>
        <v>0.9720000000000002</v>
      </c>
      <c r="W51">
        <f t="shared" si="10"/>
        <v>-8.1000000000000072E-2</v>
      </c>
      <c r="X51">
        <f>bspline!$B$27*T51+bspline!$K$27*U51+bspline!$B$28*V51+bspline!$K$28*W51</f>
        <v>1.109</v>
      </c>
      <c r="Y51">
        <f>bspline!$B$9*T51+bspline!$K$9*U51+bspline!$B$10*V51+bspline!$K$10*W51</f>
        <v>4.7900000000000009</v>
      </c>
    </row>
    <row r="52" spans="1:25" x14ac:dyDescent="0.25">
      <c r="A52">
        <f t="shared" si="14"/>
        <v>3.0000000000000022</v>
      </c>
      <c r="B52">
        <f>polynomial!$S$17+polynomial!$S$18*A52+polynomial!$S$19*A52^2+polynomial!$S$20*A52^3+polynomial!$S$21*A52^4+polynomial!$S$22*A52^5+polynomial!$S$23*A52^6+polynomial!$S$24*A52^7+polynomial!$S$25*A52^8</f>
        <v>0.99999676499999346</v>
      </c>
      <c r="C52">
        <f>polynomial!$S$3+polynomial!$S$4*A52+polynomial!$S$5*A52^2+polynomial!$S$6*A52^3+polynomial!$S$7*A52^4+polynomial!$S$8*A52^5+polynomial!$S$9*A52^6+polynomial!$S$10*A52^7+polynomial!$S$11*A52^8</f>
        <v>5.0000003709999277</v>
      </c>
      <c r="E52">
        <f t="shared" si="16"/>
        <v>0.50000000000000044</v>
      </c>
      <c r="F52">
        <f>bspline!$D$28+bspline!$E$28*E52+bspline!$F$28*E52^2</f>
        <v>0.99999999999999956</v>
      </c>
      <c r="G52">
        <f>bspline!$D$10+bspline!$E$10*E52+bspline!$F$10*E52^2</f>
        <v>4.7500000000000018</v>
      </c>
      <c r="J52">
        <f>(A52-bspline!$H$10)/(bspline!$I$10-bspline!$H$10)</f>
        <v>1.0000000000000022</v>
      </c>
      <c r="K52">
        <f t="shared" si="2"/>
        <v>0</v>
      </c>
      <c r="L52">
        <f t="shared" si="3"/>
        <v>0.16666666666666555</v>
      </c>
      <c r="M52">
        <f t="shared" si="4"/>
        <v>0.66666666666666663</v>
      </c>
      <c r="N52">
        <f t="shared" si="5"/>
        <v>0.16666666666666777</v>
      </c>
      <c r="O52">
        <f>bspline!$B$26*K52+bspline!$B$27*L52+bspline!$B$28*M52+bspline!$B$29*N52</f>
        <v>0.99999999999999778</v>
      </c>
      <c r="P52">
        <f>bspline!$B$8*K52+bspline!$B$9*L52+bspline!$B$10*M52+bspline!$B$11*N52</f>
        <v>4.6666666666666714</v>
      </c>
      <c r="S52">
        <f t="shared" si="6"/>
        <v>0.99999999999999989</v>
      </c>
      <c r="T52">
        <f t="shared" si="7"/>
        <v>0</v>
      </c>
      <c r="U52">
        <f t="shared" si="8"/>
        <v>0</v>
      </c>
      <c r="V52">
        <f t="shared" si="9"/>
        <v>0.99999999999999978</v>
      </c>
      <c r="W52">
        <f t="shared" si="10"/>
        <v>0</v>
      </c>
      <c r="X52">
        <f>bspline!$B$27*T52+bspline!$K$27*U52+bspline!$B$28*V52+bspline!$K$28*W52</f>
        <v>0.99999999999999978</v>
      </c>
      <c r="Y52">
        <f>bspline!$B$9*T52+bspline!$K$9*U52+bspline!$B$10*V52+bspline!$K$10*W52</f>
        <v>4.9999999999999991</v>
      </c>
    </row>
    <row r="53" spans="1:25" x14ac:dyDescent="0.25">
      <c r="A53">
        <f t="shared" si="14"/>
        <v>3.1000000000000023</v>
      </c>
      <c r="B53">
        <f>polynomial!$S$17+polynomial!$S$18*A53+polynomial!$S$19*A53^2+polynomial!$S$20*A53^3+polynomial!$S$21*A53^4+polynomial!$S$22*A53^5+polynomial!$S$23*A53^6+polynomial!$S$24*A53^7+polynomial!$S$25*A53^8</f>
        <v>0.84964024077117806</v>
      </c>
      <c r="C53">
        <f>polynomial!$S$3+polynomial!$S$4*A53+polynomial!$S$5*A53^2+polynomial!$S$6*A53^3+polynomial!$S$7*A53^4+polynomial!$S$8*A53^5+polynomial!$S$9*A53^6+polynomial!$S$10*A53^7+polynomial!$S$11*A53^8</f>
        <v>5.0167838408114989</v>
      </c>
      <c r="E53">
        <f t="shared" si="16"/>
        <v>0.60000000000000053</v>
      </c>
      <c r="F53">
        <f>bspline!$D$28+bspline!$E$28*E53+bspline!$F$28*E53^2</f>
        <v>0.89999999999999947</v>
      </c>
      <c r="G53">
        <f>bspline!$D$10+bspline!$E$10*E53+bspline!$F$10*E53^2</f>
        <v>4.9400000000000013</v>
      </c>
      <c r="J53">
        <f>(A53-bspline!$H$11)/(bspline!$I$11-bspline!$H$11)</f>
        <v>0.10000000000000231</v>
      </c>
      <c r="K53">
        <f t="shared" si="2"/>
        <v>0.12149999999999905</v>
      </c>
      <c r="L53">
        <f t="shared" si="3"/>
        <v>0.65716666666666623</v>
      </c>
      <c r="M53">
        <f t="shared" si="4"/>
        <v>0.22116666666666804</v>
      </c>
      <c r="N53">
        <f t="shared" si="5"/>
        <v>1.6666666666667821E-4</v>
      </c>
      <c r="O53">
        <f>bspline!$B$27*K53+bspline!$B$28*L53+bspline!$B$29*M53+bspline!$B$30*N53</f>
        <v>0.89999999999999769</v>
      </c>
      <c r="P53">
        <f>bspline!$B$9*K53+bspline!$B$10*L53+bspline!$B$11*M53+bspline!$B$12*N53</f>
        <v>4.8563333333333372</v>
      </c>
      <c r="S53">
        <v>0.1</v>
      </c>
      <c r="T53">
        <f t="shared" si="7"/>
        <v>0.97199999999999998</v>
      </c>
      <c r="U53">
        <f t="shared" si="8"/>
        <v>8.1000000000000003E-2</v>
      </c>
      <c r="V53">
        <f t="shared" si="9"/>
        <v>2.8000000000000004E-2</v>
      </c>
      <c r="W53">
        <f t="shared" si="10"/>
        <v>-9.0000000000000011E-3</v>
      </c>
      <c r="X53">
        <f>bspline!$B$28*T53+bspline!$K$28*U53+bspline!$B$29*V53+bspline!$K$29*W53</f>
        <v>0.9</v>
      </c>
      <c r="Y53">
        <f>bspline!$B$10*T53+bspline!$K$10*U53+bspline!$B$11*V53+bspline!$K$11*W53</f>
        <v>5.1989999999999998</v>
      </c>
    </row>
    <row r="54" spans="1:25" x14ac:dyDescent="0.25">
      <c r="A54">
        <f t="shared" si="14"/>
        <v>3.2000000000000024</v>
      </c>
      <c r="B54">
        <f>polynomial!$S$17+polynomial!$S$18*A54+polynomial!$S$19*A54^2+polynomial!$S$20*A54^3+polynomial!$S$21*A54^4+polynomial!$S$22*A54^5+polynomial!$S$23*A54^6+polynomial!$S$24*A54^7+polynomial!$S$25*A54^8</f>
        <v>0.70479327839121453</v>
      </c>
      <c r="C54">
        <f>polynomial!$S$3+polynomial!$S$4*A54+polynomial!$S$5*A54^2+polynomial!$S$6*A54^3+polynomial!$S$7*A54^4+polynomial!$S$8*A54^5+polynomial!$S$9*A54^6+polynomial!$S$10*A54^7+polynomial!$S$11*A54^8</f>
        <v>5.02703674422429</v>
      </c>
      <c r="E54">
        <f t="shared" si="16"/>
        <v>0.70000000000000062</v>
      </c>
      <c r="F54">
        <f>bspline!$D$28+bspline!$E$28*E54+bspline!$F$28*E54^2</f>
        <v>0.79999999999999938</v>
      </c>
      <c r="G54">
        <f>bspline!$D$10+bspline!$E$10*E54+bspline!$F$10*E54^2</f>
        <v>5.1100000000000003</v>
      </c>
      <c r="J54">
        <f>(A54-bspline!$H$11)/(bspline!$I$11-bspline!$H$11)</f>
        <v>0.2000000000000024</v>
      </c>
      <c r="K54">
        <f t="shared" si="2"/>
        <v>8.5333333333332553E-2</v>
      </c>
      <c r="L54">
        <f t="shared" si="3"/>
        <v>0.63066666666666593</v>
      </c>
      <c r="M54">
        <f t="shared" si="4"/>
        <v>0.28266666666666818</v>
      </c>
      <c r="N54">
        <f t="shared" si="5"/>
        <v>1.3333333333333814E-3</v>
      </c>
      <c r="O54">
        <f>bspline!$B$27*K54+bspline!$B$28*L54+bspline!$B$29*M54+bspline!$B$30*N54</f>
        <v>0.7999999999999976</v>
      </c>
      <c r="P54">
        <f>bspline!$B$9*K54+bspline!$B$10*L54+bspline!$B$11*M54+bspline!$B$12*N54</f>
        <v>5.0240000000000045</v>
      </c>
      <c r="S54">
        <f t="shared" si="6"/>
        <v>0.2</v>
      </c>
      <c r="T54">
        <f t="shared" si="7"/>
        <v>0.89600000000000002</v>
      </c>
      <c r="U54">
        <f t="shared" si="8"/>
        <v>0.128</v>
      </c>
      <c r="V54">
        <f t="shared" si="9"/>
        <v>0.10400000000000002</v>
      </c>
      <c r="W54">
        <f t="shared" si="10"/>
        <v>-3.2000000000000008E-2</v>
      </c>
      <c r="X54">
        <f>bspline!$B$28*T54+bspline!$K$28*U54+bspline!$B$29*V54+bspline!$K$29*W54</f>
        <v>0.8</v>
      </c>
      <c r="Y54">
        <f>bspline!$B$10*T54+bspline!$K$10*U54+bspline!$B$11*V54+bspline!$K$11*W54</f>
        <v>5.3920000000000012</v>
      </c>
    </row>
    <row r="55" spans="1:25" x14ac:dyDescent="0.25">
      <c r="A55">
        <f t="shared" si="14"/>
        <v>3.3000000000000025</v>
      </c>
      <c r="B55">
        <f>polynomial!$S$17+polynomial!$S$18*A55+polynomial!$S$19*A55^2+polynomial!$S$20*A55^3+polynomial!$S$21*A55^4+polynomial!$S$22*A55^5+polynomial!$S$23*A55^6+polynomial!$S$24*A55^7+polynomial!$S$25*A55^8</f>
        <v>0.56877248286849102</v>
      </c>
      <c r="C55">
        <f>polynomial!$S$3+polynomial!$S$4*A55+polynomial!$S$5*A55^2+polynomial!$S$6*A55^3+polynomial!$S$7*A55^4+polynomial!$S$8*A55^5+polynomial!$S$9*A55^6+polynomial!$S$10*A55^7+polynomial!$S$11*A55^8</f>
        <v>5.0446551366751322</v>
      </c>
      <c r="E55">
        <f t="shared" si="16"/>
        <v>0.80000000000000071</v>
      </c>
      <c r="F55">
        <f>bspline!$D$28+bspline!$E$28*E55+bspline!$F$28*E55^2</f>
        <v>0.69999999999999929</v>
      </c>
      <c r="G55">
        <f>bspline!$D$10+bspline!$E$10*E55+bspline!$F$10*E55^2</f>
        <v>5.2600000000000007</v>
      </c>
      <c r="J55">
        <f>(A55-bspline!$H$11)/(bspline!$I$11-bspline!$H$11)</f>
        <v>0.30000000000000249</v>
      </c>
      <c r="K55">
        <f t="shared" si="2"/>
        <v>5.7166666666666054E-2</v>
      </c>
      <c r="L55">
        <f t="shared" si="3"/>
        <v>0.59016666666666551</v>
      </c>
      <c r="M55">
        <f t="shared" si="4"/>
        <v>0.34816666666666829</v>
      </c>
      <c r="N55">
        <f t="shared" si="5"/>
        <v>4.5000000000001124E-3</v>
      </c>
      <c r="O55">
        <f>bspline!$B$27*K55+bspline!$B$28*L55+bspline!$B$29*M55+bspline!$B$30*N55</f>
        <v>0.69999999999999751</v>
      </c>
      <c r="P55">
        <f>bspline!$B$9*K55+bspline!$B$10*L55+bspline!$B$11*M55+bspline!$B$12*N55</f>
        <v>5.16766666666667</v>
      </c>
      <c r="S55">
        <f t="shared" si="6"/>
        <v>0.30000000000000004</v>
      </c>
      <c r="T55">
        <f t="shared" si="7"/>
        <v>0.78400000000000003</v>
      </c>
      <c r="U55">
        <f t="shared" si="8"/>
        <v>0.14700000000000002</v>
      </c>
      <c r="V55">
        <f t="shared" si="9"/>
        <v>0.21600000000000005</v>
      </c>
      <c r="W55">
        <f t="shared" si="10"/>
        <v>-6.3000000000000014E-2</v>
      </c>
      <c r="X55">
        <f>bspline!$B$28*T55+bspline!$K$28*U55+bspline!$B$29*V55+bspline!$K$29*W55</f>
        <v>0.70000000000000007</v>
      </c>
      <c r="Y55">
        <f>bspline!$B$10*T55+bspline!$K$10*U55+bspline!$B$11*V55+bspline!$K$11*W55</f>
        <v>5.5730000000000004</v>
      </c>
    </row>
    <row r="56" spans="1:25" x14ac:dyDescent="0.25">
      <c r="A56">
        <f t="shared" si="14"/>
        <v>3.4000000000000026</v>
      </c>
      <c r="B56">
        <f>polynomial!$S$17+polynomial!$S$18*A56+polynomial!$S$19*A56^2+polynomial!$S$20*A56^3+polynomial!$S$21*A56^4+polynomial!$S$22*A56^5+polynomial!$S$23*A56^6+polynomial!$S$24*A56^7+polynomial!$S$25*A56^8</f>
        <v>0.44437385533194629</v>
      </c>
      <c r="C56">
        <f>polynomial!$S$3+polynomial!$S$4*A56+polynomial!$S$5*A56^2+polynomial!$S$6*A56^3+polynomial!$S$7*A56^4+polynomial!$S$8*A56^5+polynomial!$S$9*A56^6+polynomial!$S$10*A56^7+polynomial!$S$11*A56^8</f>
        <v>5.0819951385297486</v>
      </c>
      <c r="E56">
        <f t="shared" si="16"/>
        <v>0.9000000000000008</v>
      </c>
      <c r="F56">
        <f>bspline!$D$28+bspline!$E$28*E56+bspline!$F$28*E56^2</f>
        <v>0.5999999999999992</v>
      </c>
      <c r="G56">
        <f>bspline!$D$10+bspline!$E$10*E56+bspline!$F$10*E56^2</f>
        <v>5.3900000000000015</v>
      </c>
      <c r="J56">
        <f>(A56-bspline!$H$11)/(bspline!$I$11-bspline!$H$11)</f>
        <v>0.40000000000000258</v>
      </c>
      <c r="K56">
        <f t="shared" si="2"/>
        <v>3.5999999999999539E-2</v>
      </c>
      <c r="L56">
        <f t="shared" si="3"/>
        <v>0.53866666666666518</v>
      </c>
      <c r="M56">
        <f t="shared" si="4"/>
        <v>0.41466666666666835</v>
      </c>
      <c r="N56">
        <f t="shared" si="5"/>
        <v>1.0666666666666873E-2</v>
      </c>
      <c r="O56">
        <f>bspline!$B$27*K56+bspline!$B$28*L56+bspline!$B$29*M56+bspline!$B$30*N56</f>
        <v>0.59999999999999742</v>
      </c>
      <c r="P56">
        <f>bspline!$B$9*K56+bspline!$B$10*L56+bspline!$B$11*M56+bspline!$B$12*N56</f>
        <v>5.2853333333333365</v>
      </c>
      <c r="S56">
        <f t="shared" si="6"/>
        <v>0.4</v>
      </c>
      <c r="T56">
        <f t="shared" si="7"/>
        <v>0.64799999999999991</v>
      </c>
      <c r="U56">
        <f t="shared" si="8"/>
        <v>0.14399999999999996</v>
      </c>
      <c r="V56">
        <f t="shared" si="9"/>
        <v>0.35200000000000009</v>
      </c>
      <c r="W56">
        <f t="shared" si="10"/>
        <v>-9.6000000000000016E-2</v>
      </c>
      <c r="X56">
        <f>bspline!$B$28*T56+bspline!$K$28*U56+bspline!$B$29*V56+bspline!$K$29*W56</f>
        <v>0.6</v>
      </c>
      <c r="Y56">
        <f>bspline!$B$10*T56+bspline!$K$10*U56+bspline!$B$11*V56+bspline!$K$11*W56</f>
        <v>5.7359999999999998</v>
      </c>
    </row>
    <row r="57" spans="1:25" x14ac:dyDescent="0.25">
      <c r="A57">
        <f t="shared" si="14"/>
        <v>3.5000000000000027</v>
      </c>
      <c r="B57">
        <f>polynomial!$S$17+polynomial!$S$18*A57+polynomial!$S$19*A57^2+polynomial!$S$20*A57^3+polynomial!$S$21*A57^4+polynomial!$S$22*A57^5+polynomial!$S$23*A57^6+polynomial!$S$24*A57^7+polynomial!$S$25*A57^8</f>
        <v>0.33372904187110919</v>
      </c>
      <c r="C57">
        <f>polynomial!$S$3+polynomial!$S$4*A57+polynomial!$S$5*A57^2+polynomial!$S$6*A57^3+polynomial!$S$7*A57^4+polynomial!$S$8*A57^5+polynomial!$S$9*A57^6+polynomial!$S$10*A57^7+polynomial!$S$11*A57^8</f>
        <v>5.148957403890762</v>
      </c>
      <c r="E57">
        <f t="shared" si="16"/>
        <v>1.0000000000000009</v>
      </c>
      <c r="F57">
        <f>bspline!$D$28+bspline!$E$28*E57+bspline!$F$28*E57^2</f>
        <v>0.49999999999999911</v>
      </c>
      <c r="G57">
        <f>bspline!$D$10+bspline!$E$10*E57+bspline!$F$10*E57^2</f>
        <v>5.5000000000000009</v>
      </c>
      <c r="J57">
        <f>(A57-bspline!$H$11)/(bspline!$I$11-bspline!$H$11)</f>
        <v>0.50000000000000266</v>
      </c>
      <c r="K57">
        <f t="shared" si="2"/>
        <v>2.0833333333332999E-2</v>
      </c>
      <c r="L57">
        <f t="shared" si="3"/>
        <v>0.47916666666666502</v>
      </c>
      <c r="M57">
        <f t="shared" si="4"/>
        <v>0.47916666666666829</v>
      </c>
      <c r="N57">
        <f t="shared" si="5"/>
        <v>2.0833333333333665E-2</v>
      </c>
      <c r="O57">
        <f>bspline!$B$27*K57+bspline!$B$28*L57+bspline!$B$29*M57+bspline!$B$30*N57</f>
        <v>0.49999999999999739</v>
      </c>
      <c r="P57">
        <f>bspline!$B$9*K57+bspline!$B$10*L57+bspline!$B$11*M57+bspline!$B$12*N57</f>
        <v>5.3750000000000018</v>
      </c>
      <c r="S57">
        <f t="shared" si="6"/>
        <v>0.5</v>
      </c>
      <c r="T57">
        <f t="shared" si="7"/>
        <v>0.5</v>
      </c>
      <c r="U57">
        <f t="shared" si="8"/>
        <v>0.125</v>
      </c>
      <c r="V57">
        <f t="shared" si="9"/>
        <v>0.5</v>
      </c>
      <c r="W57">
        <f t="shared" si="10"/>
        <v>-0.125</v>
      </c>
      <c r="X57">
        <f>bspline!$B$28*T57+bspline!$K$28*U57+bspline!$B$29*V57+bspline!$K$29*W57</f>
        <v>0.5</v>
      </c>
      <c r="Y57">
        <f>bspline!$B$10*T57+bspline!$K$10*U57+bspline!$B$11*V57+bspline!$K$11*W57</f>
        <v>5.875</v>
      </c>
    </row>
    <row r="58" spans="1:25" x14ac:dyDescent="0.25">
      <c r="A58">
        <f t="shared" si="14"/>
        <v>3.6000000000000028</v>
      </c>
      <c r="B58">
        <f>polynomial!$S$17+polynomial!$S$18*A58+polynomial!$S$19*A58^2+polynomial!$S$20*A58^3+polynomial!$S$21*A58^4+polynomial!$S$22*A58^5+polynomial!$S$23*A58^6+polynomial!$S$24*A58^7+polynomial!$S$25*A58^8</f>
        <v>0.23817348226580748</v>
      </c>
      <c r="C58">
        <f>polynomial!$S$3+polynomial!$S$4*A58+polynomial!$S$5*A58^2+polynomial!$S$6*A58^3+polynomial!$S$7*A58^4+polynomial!$S$8*A58^5+polynomial!$S$9*A58^6+polynomial!$S$10*A58^7+polynomial!$S$11*A58^8</f>
        <v>5.2521101519072317</v>
      </c>
      <c r="E58">
        <f>(A58-$A$57)</f>
        <v>0.10000000000000009</v>
      </c>
      <c r="F58">
        <f>bspline!$D$29+bspline!$E$29*E58+bspline!$F$29*E58^2</f>
        <v>0.39999999999999991</v>
      </c>
      <c r="G58">
        <f>bspline!$D$11+bspline!$E$11*E58+bspline!$F$11*E58^2</f>
        <v>5.5799999999999992</v>
      </c>
      <c r="J58">
        <f>(A58-bspline!$H$11)/(bspline!$I$11-bspline!$H$11)</f>
        <v>0.60000000000000275</v>
      </c>
      <c r="K58">
        <f t="shared" si="2"/>
        <v>1.066666666666643E-2</v>
      </c>
      <c r="L58">
        <f t="shared" si="3"/>
        <v>0.41466666666666491</v>
      </c>
      <c r="M58">
        <f t="shared" si="4"/>
        <v>0.53866666666666818</v>
      </c>
      <c r="N58">
        <f t="shared" si="5"/>
        <v>3.6000000000000497E-2</v>
      </c>
      <c r="O58">
        <f>bspline!$B$27*K58+bspline!$B$28*L58+bspline!$B$29*M58+bspline!$B$30*N58</f>
        <v>0.3999999999999973</v>
      </c>
      <c r="P58">
        <f>bspline!$B$9*K58+bspline!$B$10*L58+bspline!$B$11*M58+bspline!$B$12*N58</f>
        <v>5.4346666666666676</v>
      </c>
      <c r="S58">
        <f t="shared" si="6"/>
        <v>0.6</v>
      </c>
      <c r="T58">
        <f t="shared" si="7"/>
        <v>0.35199999999999992</v>
      </c>
      <c r="U58">
        <f t="shared" si="8"/>
        <v>9.6000000000000002E-2</v>
      </c>
      <c r="V58">
        <f t="shared" si="9"/>
        <v>0.64800000000000013</v>
      </c>
      <c r="W58">
        <f t="shared" si="10"/>
        <v>-0.14399999999999999</v>
      </c>
      <c r="X58">
        <f>bspline!$B$28*T58+bspline!$K$28*U58+bspline!$B$29*V58+bspline!$K$29*W58</f>
        <v>0.39999999999999991</v>
      </c>
      <c r="Y58">
        <f>bspline!$B$10*T58+bspline!$K$10*U58+bspline!$B$11*V58+bspline!$K$11*W58</f>
        <v>5.984</v>
      </c>
    </row>
    <row r="59" spans="1:25" x14ac:dyDescent="0.25">
      <c r="A59">
        <f t="shared" si="14"/>
        <v>3.7000000000000028</v>
      </c>
      <c r="B59">
        <f>polynomial!$S$17+polynomial!$S$18*A59+polynomial!$S$19*A59^2+polynomial!$S$20*A59^3+polynomial!$S$21*A59^4+polynomial!$S$22*A59^5+polynomial!$S$23*A59^6+polynomial!$S$24*A59^7+polynomial!$S$25*A59^8</f>
        <v>0.15813185859980905</v>
      </c>
      <c r="C59">
        <f>polynomial!$S$3+polynomial!$S$4*A59+polynomial!$S$5*A59^2+polynomial!$S$6*A59^3+polynomial!$S$7*A59^4+polynomial!$S$8*A59^5+polynomial!$S$9*A59^6+polynomial!$S$10*A59^7+polynomial!$S$11*A59^8</f>
        <v>5.3938872355929561</v>
      </c>
      <c r="E59">
        <f t="shared" ref="E59:E67" si="17">(A59-$A$57)</f>
        <v>0.20000000000000018</v>
      </c>
      <c r="F59">
        <f>bspline!$D$29+bspline!$E$29*E59+bspline!$F$29*E59^2</f>
        <v>0.29999999999999982</v>
      </c>
      <c r="G59">
        <f>bspline!$D$11+bspline!$E$11*E59+bspline!$F$11*E59^2</f>
        <v>5.62</v>
      </c>
      <c r="J59">
        <f>(A59-bspline!$H$11)/(bspline!$I$11-bspline!$H$11)</f>
        <v>0.70000000000000284</v>
      </c>
      <c r="K59">
        <f t="shared" si="2"/>
        <v>4.4999999999998748E-3</v>
      </c>
      <c r="L59">
        <f t="shared" si="3"/>
        <v>0.34816666666666479</v>
      </c>
      <c r="M59">
        <f t="shared" si="4"/>
        <v>0.59016666666666806</v>
      </c>
      <c r="N59">
        <f t="shared" si="5"/>
        <v>5.7166666666667365E-2</v>
      </c>
      <c r="O59">
        <f>bspline!$B$27*K59+bspline!$B$28*L59+bspline!$B$29*M59+bspline!$B$30*N59</f>
        <v>0.29999999999999716</v>
      </c>
      <c r="P59">
        <f>bspline!$B$9*K59+bspline!$B$10*L59+bspline!$B$11*M59+bspline!$B$12*N59</f>
        <v>5.4623333333333335</v>
      </c>
      <c r="S59">
        <f t="shared" si="6"/>
        <v>0.7</v>
      </c>
      <c r="T59">
        <f t="shared" si="7"/>
        <v>0.21600000000000008</v>
      </c>
      <c r="U59">
        <f t="shared" si="8"/>
        <v>6.3E-2</v>
      </c>
      <c r="V59">
        <f t="shared" si="9"/>
        <v>0.78399999999999992</v>
      </c>
      <c r="W59">
        <f t="shared" si="10"/>
        <v>-0.14700000000000002</v>
      </c>
      <c r="X59">
        <f>bspline!$B$28*T59+bspline!$K$28*U59+bspline!$B$29*V59+bspline!$K$29*W59</f>
        <v>0.3000000000000001</v>
      </c>
      <c r="Y59">
        <f>bspline!$B$10*T59+bspline!$K$10*U59+bspline!$B$11*V59+bspline!$K$11*W59</f>
        <v>6.0570000000000004</v>
      </c>
    </row>
    <row r="60" spans="1:25" x14ac:dyDescent="0.25">
      <c r="A60">
        <f t="shared" si="14"/>
        <v>3.8000000000000029</v>
      </c>
      <c r="B60">
        <f>polynomial!$S$17+polynomial!$S$18*A60+polynomial!$S$19*A60^2+polynomial!$S$20*A60^3+polynomial!$S$21*A60^4+polynomial!$S$22*A60^5+polynomial!$S$23*A60^6+polynomial!$S$24*A60^7+polynomial!$S$25*A60^8</f>
        <v>9.3026643750683036E-2</v>
      </c>
      <c r="C60">
        <f>polynomial!$S$3+polynomial!$S$4*A60+polynomial!$S$5*A60^2+polynomial!$S$6*A60^3+polynomial!$S$7*A60^4+polynomial!$S$8*A60^5+polynomial!$S$9*A60^6+polynomial!$S$10*A60^7+polynomial!$S$11*A60^8</f>
        <v>5.571900873144898</v>
      </c>
      <c r="E60">
        <f t="shared" si="17"/>
        <v>0.30000000000000027</v>
      </c>
      <c r="F60">
        <f>bspline!$D$29+bspline!$E$29*E60+bspline!$F$29*E60^2</f>
        <v>0.19999999999999973</v>
      </c>
      <c r="G60">
        <f>bspline!$D$11+bspline!$E$11*E60+bspline!$F$11*E60^2</f>
        <v>5.62</v>
      </c>
      <c r="J60">
        <f>(A60-bspline!$H$11)/(bspline!$I$11-bspline!$H$11)</f>
        <v>0.80000000000000293</v>
      </c>
      <c r="K60">
        <f t="shared" si="2"/>
        <v>1.3333333333332975E-3</v>
      </c>
      <c r="L60">
        <f t="shared" si="3"/>
        <v>0.28266666666666473</v>
      </c>
      <c r="M60">
        <f t="shared" si="4"/>
        <v>0.63066666666666782</v>
      </c>
      <c r="N60">
        <f t="shared" si="5"/>
        <v>8.533333333333426E-2</v>
      </c>
      <c r="O60">
        <f>bspline!$B$27*K60+bspline!$B$28*L60+bspline!$B$29*M60+bspline!$B$30*N60</f>
        <v>0.19999999999999707</v>
      </c>
      <c r="P60">
        <f>bspline!$B$9*K60+bspline!$B$10*L60+bspline!$B$11*M60+bspline!$B$12*N60</f>
        <v>5.4560000000000004</v>
      </c>
      <c r="S60">
        <f t="shared" si="6"/>
        <v>0.79999999999999993</v>
      </c>
      <c r="T60">
        <f t="shared" si="7"/>
        <v>0.10400000000000009</v>
      </c>
      <c r="U60">
        <f t="shared" si="8"/>
        <v>3.2000000000000028E-2</v>
      </c>
      <c r="V60">
        <f t="shared" si="9"/>
        <v>0.89599999999999991</v>
      </c>
      <c r="W60">
        <f t="shared" si="10"/>
        <v>-0.128</v>
      </c>
      <c r="X60">
        <f>bspline!$B$28*T60+bspline!$K$28*U60+bspline!$B$29*V60+bspline!$K$29*W60</f>
        <v>0.20000000000000007</v>
      </c>
      <c r="Y60">
        <f>bspline!$B$10*T60+bspline!$K$10*U60+bspline!$B$11*V60+bspline!$K$11*W60</f>
        <v>6.0880000000000001</v>
      </c>
    </row>
    <row r="61" spans="1:25" x14ac:dyDescent="0.25">
      <c r="A61">
        <f t="shared" si="14"/>
        <v>3.900000000000003</v>
      </c>
      <c r="B61">
        <f>polynomial!$S$17+polynomial!$S$18*A61+polynomial!$S$19*A61^2+polynomial!$S$20*A61^3+polynomial!$S$21*A61^4+polynomial!$S$22*A61^5+polynomial!$S$23*A61^6+polynomial!$S$24*A61^7+polynomial!$S$25*A61^8</f>
        <v>4.1215949749002334E-2</v>
      </c>
      <c r="C61">
        <f>polynomial!$S$3+polynomial!$S$4*A61+polynomial!$S$5*A61^2+polynomial!$S$6*A61^3+polynomial!$S$7*A61^4+polynomial!$S$8*A61^5+polynomial!$S$9*A61^6+polynomial!$S$10*A61^7+polynomial!$S$11*A61^8</f>
        <v>5.778411816767175</v>
      </c>
      <c r="E61">
        <f t="shared" si="17"/>
        <v>0.40000000000000036</v>
      </c>
      <c r="F61">
        <f>bspline!$D$29+bspline!$E$29*E61+bspline!$F$29*E61^2</f>
        <v>9.9999999999999645E-2</v>
      </c>
      <c r="G61">
        <f>bspline!$D$11+bspline!$E$11*E61+bspline!$F$11*E61^2</f>
        <v>5.58</v>
      </c>
      <c r="J61">
        <f>(A61-bspline!$H$11)/(bspline!$I$11-bspline!$H$11)</f>
        <v>0.90000000000000302</v>
      </c>
      <c r="K61">
        <f t="shared" si="2"/>
        <v>1.666666666666298E-4</v>
      </c>
      <c r="L61">
        <f t="shared" si="3"/>
        <v>0.22116666666666496</v>
      </c>
      <c r="M61">
        <f t="shared" si="4"/>
        <v>0.65716666666666723</v>
      </c>
      <c r="N61">
        <f t="shared" si="5"/>
        <v>0.12150000000000122</v>
      </c>
      <c r="O61">
        <f>bspline!$B$27*K61+bspline!$B$28*L61+bspline!$B$29*M61+bspline!$B$30*N61</f>
        <v>9.9999999999997008E-2</v>
      </c>
      <c r="P61">
        <f>bspline!$B$9*K61+bspline!$B$10*L61+bspline!$B$11*M61+bspline!$B$12*N61</f>
        <v>5.4136666666666651</v>
      </c>
      <c r="S61">
        <f t="shared" si="6"/>
        <v>0.89999999999999991</v>
      </c>
      <c r="T61">
        <f t="shared" si="7"/>
        <v>2.7999999999999803E-2</v>
      </c>
      <c r="U61">
        <f t="shared" si="8"/>
        <v>9.000000000000008E-3</v>
      </c>
      <c r="V61">
        <f t="shared" si="9"/>
        <v>0.9720000000000002</v>
      </c>
      <c r="W61">
        <f t="shared" si="10"/>
        <v>-8.1000000000000072E-2</v>
      </c>
      <c r="X61">
        <f>bspline!$B$28*T61+bspline!$K$28*U61+bspline!$B$29*V61+bspline!$K$29*W61</f>
        <v>9.9999999999999867E-2</v>
      </c>
      <c r="Y61">
        <f>bspline!$B$10*T61+bspline!$K$10*U61+bspline!$B$11*V61+bspline!$K$11*W61</f>
        <v>6.0710000000000006</v>
      </c>
    </row>
    <row r="62" spans="1:25" x14ac:dyDescent="0.25">
      <c r="A62">
        <f t="shared" si="14"/>
        <v>4.0000000000000027</v>
      </c>
      <c r="B62">
        <f>polynomial!$S$17+polynomial!$S$18*A62+polynomial!$S$19*A62^2+polynomial!$S$20*A62^3+polynomial!$S$21*A62^4+polynomial!$S$22*A62^5+polynomial!$S$23*A62^6+polynomial!$S$24*A62^7+polynomial!$S$25*A62^8</f>
        <v>-3.272399999332265E-5</v>
      </c>
      <c r="C62">
        <f>polynomial!$S$3+polynomial!$S$4*A62+polynomial!$S$5*A62^2+polynomial!$S$6*A62^3+polynomial!$S$7*A62^4+polynomial!$S$8*A62^5+polynomial!$S$9*A62^6+polynomial!$S$10*A62^7+polynomial!$S$11*A62^8</f>
        <v>6.000002884000196</v>
      </c>
      <c r="E62">
        <f t="shared" si="17"/>
        <v>0.5</v>
      </c>
      <c r="F62">
        <f>bspline!$D$29+bspline!$E$29*E62+bspline!$F$29*E62^2</f>
        <v>0</v>
      </c>
      <c r="G62">
        <f>bspline!$D$11+bspline!$E$11*E62+bspline!$F$11*E62^2</f>
        <v>5.5</v>
      </c>
      <c r="J62">
        <f>(A62-bspline!$H$11)/(bspline!$I$11-bspline!$H$11)</f>
        <v>1.0000000000000027</v>
      </c>
      <c r="K62">
        <f t="shared" si="2"/>
        <v>0</v>
      </c>
      <c r="L62">
        <f t="shared" si="3"/>
        <v>0.16666666666666533</v>
      </c>
      <c r="M62">
        <f t="shared" si="4"/>
        <v>0.66666666666666663</v>
      </c>
      <c r="N62">
        <f t="shared" si="5"/>
        <v>0.16666666666666799</v>
      </c>
      <c r="O62">
        <f>bspline!$B$27*K62+bspline!$B$28*L62+bspline!$B$29*M62+bspline!$B$30*N62</f>
        <v>-2.6645352591003757E-15</v>
      </c>
      <c r="P62">
        <f>bspline!$B$9*K62+bspline!$B$10*L62+bspline!$B$11*M62+bspline!$B$12*N62</f>
        <v>5.3333333333333304</v>
      </c>
      <c r="S62">
        <f t="shared" si="6"/>
        <v>0.99999999999999989</v>
      </c>
      <c r="T62">
        <f t="shared" si="7"/>
        <v>0</v>
      </c>
      <c r="U62">
        <f t="shared" si="8"/>
        <v>0</v>
      </c>
      <c r="V62">
        <f t="shared" si="9"/>
        <v>0.99999999999999978</v>
      </c>
      <c r="W62">
        <f t="shared" si="10"/>
        <v>0</v>
      </c>
      <c r="X62">
        <f>bspline!$B$28*T62+bspline!$K$28*U62+bspline!$B$29*V62+bspline!$K$29*W62</f>
        <v>0</v>
      </c>
      <c r="Y62">
        <f>bspline!$B$10*T62+bspline!$K$10*U62+bspline!$B$11*V62+bspline!$K$11*W62</f>
        <v>5.9999999999999982</v>
      </c>
    </row>
    <row r="63" spans="1:25" x14ac:dyDescent="0.25">
      <c r="A63">
        <f t="shared" si="14"/>
        <v>4.1000000000000023</v>
      </c>
      <c r="B63">
        <f>polynomial!$S$17+polynomial!$S$18*A63+polynomial!$S$19*A63^2+polynomial!$S$20*A63^3+polynomial!$S$21*A63^4+polynomial!$S$22*A63^5+polynomial!$S$23*A63^6+polynomial!$S$24*A63^7+polynomial!$S$25*A63^8</f>
        <v>-3.452584264069003E-2</v>
      </c>
      <c r="C63">
        <f>polynomial!$S$3+polynomial!$S$4*A63+polynomial!$S$5*A63^2+polynomial!$S$6*A63^3+polynomial!$S$7*A63^4+polynomial!$S$8*A63^5+polynomial!$S$9*A63^6+polynomial!$S$10*A63^7+polynomial!$S$11*A63^8</f>
        <v>6.2175049265537154</v>
      </c>
      <c r="E63">
        <f t="shared" si="17"/>
        <v>0.59999999999999964</v>
      </c>
      <c r="F63">
        <f>bspline!$D$29+bspline!$E$29*E63+bspline!$F$29*E63^2</f>
        <v>-9.9999999999999645E-2</v>
      </c>
      <c r="G63">
        <f>bspline!$D$11+bspline!$E$11*E63+bspline!$F$11*E63^2</f>
        <v>5.3800000000000008</v>
      </c>
      <c r="J63">
        <f>(A63-bspline!$H$12)/(bspline!$I$12-bspline!$H$12)</f>
        <v>0.10000000000000231</v>
      </c>
      <c r="K63">
        <f t="shared" si="2"/>
        <v>0.12149999999999905</v>
      </c>
      <c r="L63">
        <f t="shared" si="3"/>
        <v>0.65716666666666623</v>
      </c>
      <c r="M63">
        <f t="shared" si="4"/>
        <v>0.22116666666666804</v>
      </c>
      <c r="N63">
        <f t="shared" si="5"/>
        <v>1.6666666666667821E-4</v>
      </c>
      <c r="O63">
        <f>bspline!$B$28*K63+bspline!$B$29*L63+bspline!$B$30*M63+bspline!$B$31*N63</f>
        <v>-0.10000000000000234</v>
      </c>
      <c r="P63">
        <f>bspline!$B$10*K63+bspline!$B$11*L63+bspline!$B$12*M63+bspline!$B$13*N63</f>
        <v>5.2143333333333306</v>
      </c>
      <c r="S63">
        <v>0.1</v>
      </c>
      <c r="T63">
        <f t="shared" si="7"/>
        <v>0.97199999999999998</v>
      </c>
      <c r="U63">
        <f t="shared" si="8"/>
        <v>8.1000000000000003E-2</v>
      </c>
      <c r="V63">
        <f t="shared" si="9"/>
        <v>2.8000000000000004E-2</v>
      </c>
      <c r="W63">
        <f t="shared" si="10"/>
        <v>-9.0000000000000011E-3</v>
      </c>
      <c r="X63">
        <f>bspline!$B$29*T63+bspline!$K$29*U63+bspline!$B$30*V63+bspline!$K$30*W63</f>
        <v>-0.1</v>
      </c>
      <c r="Y63">
        <f>bspline!$B$11*T63+bspline!$K$11*U63+bspline!$B$12*V63+bspline!$K$12*W63</f>
        <v>5.8529999999999989</v>
      </c>
    </row>
    <row r="64" spans="1:25" x14ac:dyDescent="0.25">
      <c r="A64">
        <f t="shared" si="14"/>
        <v>4.200000000000002</v>
      </c>
      <c r="B64">
        <f>polynomial!$S$17+polynomial!$S$18*A64+polynomial!$S$19*A64^2+polynomial!$S$20*A64^3+polynomial!$S$21*A64^4+polynomial!$S$22*A64^5+polynomial!$S$23*A64^6+polynomial!$S$24*A64^7+polynomial!$S$25*A64^8</f>
        <v>-6.7076887943983365E-2</v>
      </c>
      <c r="C64">
        <f>polynomial!$S$3+polynomial!$S$4*A64+polynomial!$S$5*A64^2+polynomial!$S$6*A64^3+polynomial!$S$7*A64^4+polynomial!$S$8*A64^5+polynomial!$S$9*A64^6+polynomial!$S$10*A64^7+polynomial!$S$11*A64^8</f>
        <v>6.4062274616438799</v>
      </c>
      <c r="E64">
        <f t="shared" si="17"/>
        <v>0.69999999999999929</v>
      </c>
      <c r="F64">
        <f>bspline!$D$29+bspline!$E$29*E64+bspline!$F$29*E64^2</f>
        <v>-0.19999999999999929</v>
      </c>
      <c r="G64">
        <f>bspline!$D$11+bspline!$E$11*E64+bspline!$F$11*E64^2</f>
        <v>5.2200000000000015</v>
      </c>
      <c r="J64">
        <f>(A64-bspline!$H$12)/(bspline!$I$12-bspline!$H$12)</f>
        <v>0.20000000000000195</v>
      </c>
      <c r="K64">
        <f t="shared" si="2"/>
        <v>8.5333333333332706E-2</v>
      </c>
      <c r="L64">
        <f t="shared" si="3"/>
        <v>0.63066666666666604</v>
      </c>
      <c r="M64">
        <f t="shared" si="4"/>
        <v>0.2826666666666679</v>
      </c>
      <c r="N64">
        <f t="shared" si="5"/>
        <v>1.3333333333333723E-3</v>
      </c>
      <c r="O64">
        <f>bspline!$B$28*K64+bspline!$B$29*L64+bspline!$B$30*M64+bspline!$B$31*N64</f>
        <v>-0.20000000000000193</v>
      </c>
      <c r="P64">
        <f>bspline!$B$10*K64+bspline!$B$11*L64+bspline!$B$12*M64+bspline!$B$13*N64</f>
        <v>5.0613333333333292</v>
      </c>
      <c r="S64">
        <f t="shared" si="6"/>
        <v>0.2</v>
      </c>
      <c r="T64">
        <f t="shared" si="7"/>
        <v>0.89600000000000002</v>
      </c>
      <c r="U64">
        <f t="shared" si="8"/>
        <v>0.128</v>
      </c>
      <c r="V64">
        <f t="shared" si="9"/>
        <v>0.10400000000000002</v>
      </c>
      <c r="W64">
        <f t="shared" si="10"/>
        <v>-3.2000000000000008E-2</v>
      </c>
      <c r="X64">
        <f>bspline!$B$29*T64+bspline!$K$29*U64+bspline!$B$30*V64+bspline!$K$30*W64</f>
        <v>-0.20000000000000004</v>
      </c>
      <c r="Y64">
        <f>bspline!$B$11*T64+bspline!$K$11*U64+bspline!$B$12*V64+bspline!$K$12*W64</f>
        <v>5.6240000000000006</v>
      </c>
    </row>
    <row r="65" spans="1:25" x14ac:dyDescent="0.25">
      <c r="A65">
        <f t="shared" si="14"/>
        <v>4.3000000000000016</v>
      </c>
      <c r="B65">
        <f>polynomial!$S$17+polynomial!$S$18*A65+polynomial!$S$19*A65^2+polynomial!$S$20*A65^3+polynomial!$S$21*A65^4+polynomial!$S$22*A65^5+polynomial!$S$23*A65^6+polynomial!$S$24*A65^7+polynomial!$S$25*A65^8</f>
        <v>-0.10338131054544419</v>
      </c>
      <c r="C65">
        <f>polynomial!$S$3+polynomial!$S$4*A65+polynomial!$S$5*A65^2+polynomial!$S$6*A65^3+polynomial!$S$7*A65^4+polynomial!$S$8*A65^5+polynomial!$S$9*A65^6+polynomial!$S$10*A65^7+polynomial!$S$11*A65^8</f>
        <v>6.5365493408381781</v>
      </c>
      <c r="E65">
        <f t="shared" si="17"/>
        <v>0.79999999999999893</v>
      </c>
      <c r="F65">
        <f>bspline!$D$29+bspline!$E$29*E65+bspline!$F$29*E65^2</f>
        <v>-0.29999999999999893</v>
      </c>
      <c r="G65">
        <f>bspline!$D$11+bspline!$E$11*E65+bspline!$F$11*E65^2</f>
        <v>5.0200000000000022</v>
      </c>
      <c r="J65">
        <f>(A65-bspline!$H$12)/(bspline!$I$12-bspline!$H$12)</f>
        <v>0.3000000000000016</v>
      </c>
      <c r="K65">
        <f t="shared" si="2"/>
        <v>5.7166666666666276E-2</v>
      </c>
      <c r="L65">
        <f t="shared" si="3"/>
        <v>0.59016666666666595</v>
      </c>
      <c r="M65">
        <f t="shared" si="4"/>
        <v>0.34816666666666768</v>
      </c>
      <c r="N65">
        <f t="shared" si="5"/>
        <v>4.5000000000000717E-3</v>
      </c>
      <c r="O65">
        <f>bspline!$B$28*K65+bspline!$B$29*L65+bspline!$B$30*M65+bspline!$B$31*N65</f>
        <v>-0.30000000000000154</v>
      </c>
      <c r="P65">
        <f>bspline!$B$10*K65+bspline!$B$11*L65+bspline!$B$12*M65+bspline!$B$13*N65</f>
        <v>4.880333333333331</v>
      </c>
      <c r="S65">
        <f t="shared" si="6"/>
        <v>0.30000000000000004</v>
      </c>
      <c r="T65">
        <f t="shared" si="7"/>
        <v>0.78400000000000003</v>
      </c>
      <c r="U65">
        <f t="shared" si="8"/>
        <v>0.14700000000000002</v>
      </c>
      <c r="V65">
        <f t="shared" si="9"/>
        <v>0.21600000000000005</v>
      </c>
      <c r="W65">
        <f t="shared" si="10"/>
        <v>-6.3000000000000014E-2</v>
      </c>
      <c r="X65">
        <f>bspline!$B$29*T65+bspline!$K$29*U65+bspline!$B$30*V65+bspline!$K$30*W65</f>
        <v>-0.3000000000000001</v>
      </c>
      <c r="Y65">
        <f>bspline!$B$11*T65+bspline!$K$11*U65+bspline!$B$12*V65+bspline!$K$12*W65</f>
        <v>5.3310000000000004</v>
      </c>
    </row>
    <row r="66" spans="1:25" x14ac:dyDescent="0.25">
      <c r="A66">
        <f t="shared" si="14"/>
        <v>4.4000000000000012</v>
      </c>
      <c r="B66">
        <f>polynomial!$S$17+polynomial!$S$18*A66+polynomial!$S$19*A66^2+polynomial!$S$20*A66^3+polynomial!$S$21*A66^4+polynomial!$S$22*A66^5+polynomial!$S$23*A66^6+polynomial!$S$24*A66^7+polynomial!$S$25*A66^8</f>
        <v>-0.1498251823524015</v>
      </c>
      <c r="C66">
        <f>polynomial!$S$3+polynomial!$S$4*A66+polynomial!$S$5*A66^2+polynomial!$S$6*A66^3+polynomial!$S$7*A66^4+polynomial!$S$8*A66^5+polynomial!$S$9*A66^6+polynomial!$S$10*A66^7+polynomial!$S$11*A66^8</f>
        <v>6.5749279813990142</v>
      </c>
      <c r="E66">
        <f t="shared" si="17"/>
        <v>0.89999999999999858</v>
      </c>
      <c r="F66">
        <f>bspline!$D$29+bspline!$E$29*E66+bspline!$F$29*E66^2</f>
        <v>-0.39999999999999858</v>
      </c>
      <c r="G66">
        <f>bspline!$D$11+bspline!$E$11*E66+bspline!$F$11*E66^2</f>
        <v>4.7800000000000038</v>
      </c>
      <c r="J66">
        <f>(A66-bspline!$H$12)/(bspline!$I$12-bspline!$H$12)</f>
        <v>0.40000000000000124</v>
      </c>
      <c r="K66">
        <f t="shared" si="2"/>
        <v>3.5999999999999775E-2</v>
      </c>
      <c r="L66">
        <f t="shared" si="3"/>
        <v>0.53866666666666596</v>
      </c>
      <c r="M66">
        <f t="shared" si="4"/>
        <v>0.41466666666666746</v>
      </c>
      <c r="N66">
        <f t="shared" si="5"/>
        <v>1.0666666666666767E-2</v>
      </c>
      <c r="O66">
        <f>bspline!$B$28*K66+bspline!$B$29*L66+bspline!$B$30*M66+bspline!$B$31*N66</f>
        <v>-0.40000000000000124</v>
      </c>
      <c r="P66">
        <f>bspline!$B$10*K66+bspline!$B$11*L66+bspline!$B$12*M66+bspline!$B$13*N66</f>
        <v>4.6773333333333307</v>
      </c>
      <c r="S66">
        <f t="shared" si="6"/>
        <v>0.4</v>
      </c>
      <c r="T66">
        <f t="shared" si="7"/>
        <v>0.64799999999999991</v>
      </c>
      <c r="U66">
        <f t="shared" si="8"/>
        <v>0.14399999999999996</v>
      </c>
      <c r="V66">
        <f t="shared" si="9"/>
        <v>0.35200000000000009</v>
      </c>
      <c r="W66">
        <f t="shared" si="10"/>
        <v>-9.6000000000000016E-2</v>
      </c>
      <c r="X66">
        <f>bspline!$B$29*T66+bspline!$K$29*U66+bspline!$B$30*V66+bspline!$K$30*W66</f>
        <v>-0.4</v>
      </c>
      <c r="Y66">
        <f>bspline!$B$11*T66+bspline!$K$11*U66+bspline!$B$12*V66+bspline!$K$12*W66</f>
        <v>4.992</v>
      </c>
    </row>
    <row r="67" spans="1:25" x14ac:dyDescent="0.25">
      <c r="A67">
        <f t="shared" ref="A67:A82" si="18">A66+0.1</f>
        <v>4.5000000000000009</v>
      </c>
      <c r="B67">
        <f>polynomial!$S$17+polynomial!$S$18*A67+polynomial!$S$19*A67^2+polynomial!$S$20*A67^3+polynomial!$S$21*A67^4+polynomial!$S$22*A67^5+polynomial!$S$23*A67^6+polynomial!$S$24*A67^7+polynomial!$S$25*A67^8</f>
        <v>-0.213218949128958</v>
      </c>
      <c r="C67">
        <f>polynomial!$S$3+polynomial!$S$4*A67+polynomial!$S$5*A67^2+polynomial!$S$6*A67^3+polynomial!$S$7*A67^4+polynomial!$S$8*A67^5+polynomial!$S$9*A67^6+polynomial!$S$10*A67^7+polynomial!$S$11*A67^8</f>
        <v>6.4853888351403839</v>
      </c>
      <c r="E67">
        <f t="shared" si="17"/>
        <v>0.99999999999999822</v>
      </c>
      <c r="F67">
        <f>bspline!$D$29+bspline!$E$29*E67+bspline!$F$29*E67^2</f>
        <v>-0.49999999999999822</v>
      </c>
      <c r="G67">
        <f>bspline!$D$11+bspline!$E$11*E67+bspline!$F$11*E67^2</f>
        <v>4.5000000000000053</v>
      </c>
      <c r="J67">
        <f>(A67-bspline!$H$12)/(bspline!$I$12-bspline!$H$12)</f>
        <v>0.50000000000000089</v>
      </c>
      <c r="K67">
        <f t="shared" ref="K67:K82" si="19">(1-3*J67+3*J67^2-J67^3)/6</f>
        <v>2.0833333333333221E-2</v>
      </c>
      <c r="L67">
        <f t="shared" ref="L67:L82" si="20">(4-6*J67^2+3*J67^3)/6</f>
        <v>0.47916666666666607</v>
      </c>
      <c r="M67">
        <f t="shared" ref="M67:M82" si="21">(1+3*J67+3*J67^2-3*J67^3)/6</f>
        <v>0.47916666666666724</v>
      </c>
      <c r="N67">
        <f t="shared" ref="N67:N82" si="22">(J67^3)/6</f>
        <v>2.0833333333333443E-2</v>
      </c>
      <c r="O67">
        <f>bspline!$B$28*K67+bspline!$B$29*L67+bspline!$B$30*M67+bspline!$B$31*N67</f>
        <v>-0.50000000000000089</v>
      </c>
      <c r="P67">
        <f>bspline!$B$10*K67+bspline!$B$11*L67+bspline!$B$12*M67+bspline!$B$13*N67</f>
        <v>4.4583333333333313</v>
      </c>
      <c r="S67">
        <f t="shared" si="6"/>
        <v>0.5</v>
      </c>
      <c r="T67">
        <f t="shared" ref="T67:T82" si="23">1-3*S67^2+2*S67^3</f>
        <v>0.5</v>
      </c>
      <c r="U67">
        <f t="shared" ref="U67:U82" si="24">S67-2*S67^2+S67^3</f>
        <v>0.125</v>
      </c>
      <c r="V67">
        <f t="shared" ref="V67:V82" si="25">3*S67^2-2*S67^3</f>
        <v>0.5</v>
      </c>
      <c r="W67">
        <f t="shared" ref="W67:W82" si="26">S67^3-S67^2</f>
        <v>-0.125</v>
      </c>
      <c r="X67">
        <f>bspline!$B$29*T67+bspline!$K$29*U67+bspline!$B$30*V67+bspline!$K$30*W67</f>
        <v>-0.5</v>
      </c>
      <c r="Y67">
        <f>bspline!$B$11*T67+bspline!$K$11*U67+bspline!$B$12*V67+bspline!$K$12*W67</f>
        <v>4.625</v>
      </c>
    </row>
    <row r="68" spans="1:25" x14ac:dyDescent="0.25">
      <c r="A68">
        <f t="shared" si="18"/>
        <v>4.6000000000000005</v>
      </c>
      <c r="B68">
        <f>polynomial!$S$17+polynomial!$S$18*A68+polynomial!$S$19*A68^2+polynomial!$S$20*A68^3+polynomial!$S$21*A68^4+polynomial!$S$22*A68^5+polynomial!$S$23*A68^6+polynomial!$S$24*A68^7+polynomial!$S$25*A68^8</f>
        <v>-0.30044728326578252</v>
      </c>
      <c r="C68">
        <f>polynomial!$S$3+polynomial!$S$4*A68+polynomial!$S$5*A68^2+polynomial!$S$6*A68^3+polynomial!$S$7*A68^4+polynomial!$S$8*A68^5+polynomial!$S$9*A68^6+polynomial!$S$10*A68^7+polynomial!$S$11*A68^8</f>
        <v>6.2315599197834217</v>
      </c>
      <c r="E68">
        <f>(A68-$A$67)</f>
        <v>9.9999999999999645E-2</v>
      </c>
      <c r="F68">
        <f>bspline!$D$30+bspline!$E$30*E68+bspline!$F$30*E68^2</f>
        <v>-0.59999999999999964</v>
      </c>
      <c r="G68">
        <f>bspline!$D$12+bspline!$E$12*E68+bspline!$F$12*E68^2</f>
        <v>4.2100000000000009</v>
      </c>
      <c r="J68">
        <f>(A68-bspline!$H$12)/(bspline!$I$12-bspline!$H$12)</f>
        <v>0.60000000000000053</v>
      </c>
      <c r="K68">
        <f t="shared" si="19"/>
        <v>1.0666666666666611E-2</v>
      </c>
      <c r="L68">
        <f t="shared" si="20"/>
        <v>0.41466666666666629</v>
      </c>
      <c r="M68">
        <f t="shared" si="21"/>
        <v>0.53866666666666696</v>
      </c>
      <c r="N68">
        <f t="shared" si="22"/>
        <v>3.6000000000000094E-2</v>
      </c>
      <c r="O68">
        <f>bspline!$B$28*K68+bspline!$B$29*L68+bspline!$B$30*M68+bspline!$B$31*N68</f>
        <v>-0.60000000000000053</v>
      </c>
      <c r="P68">
        <f>bspline!$B$10*K68+bspline!$B$11*L68+bspline!$B$12*M68+bspline!$B$13*N68</f>
        <v>4.2293333333333321</v>
      </c>
      <c r="S68">
        <f t="shared" ref="S68:S72" si="27">S67+0.1</f>
        <v>0.6</v>
      </c>
      <c r="T68">
        <f t="shared" si="23"/>
        <v>0.35199999999999992</v>
      </c>
      <c r="U68">
        <f t="shared" si="24"/>
        <v>9.6000000000000002E-2</v>
      </c>
      <c r="V68">
        <f t="shared" si="25"/>
        <v>0.64800000000000013</v>
      </c>
      <c r="W68">
        <f t="shared" si="26"/>
        <v>-0.14399999999999999</v>
      </c>
      <c r="X68">
        <f>bspline!$B$29*T68+bspline!$K$29*U68+bspline!$B$30*V68+bspline!$K$30*W68</f>
        <v>-0.60000000000000009</v>
      </c>
      <c r="Y68">
        <f>bspline!$B$11*T68+bspline!$K$11*U68+bspline!$B$12*V68+bspline!$K$12*W68</f>
        <v>4.2480000000000002</v>
      </c>
    </row>
    <row r="69" spans="1:25" x14ac:dyDescent="0.25">
      <c r="A69">
        <f t="shared" si="18"/>
        <v>4.7</v>
      </c>
      <c r="B69">
        <f>polynomial!$S$17+polynomial!$S$18*A69+polynomial!$S$19*A69^2+polynomial!$S$20*A69^3+polynomial!$S$21*A69^4+polynomial!$S$22*A69^5+polynomial!$S$23*A69^6+polynomial!$S$24*A69^7+polynomial!$S$25*A69^8</f>
        <v>-0.41802563674616522</v>
      </c>
      <c r="C69">
        <f>polynomial!$S$3+polynomial!$S$4*A69+polynomial!$S$5*A69^2+polynomial!$S$6*A69^3+polynomial!$S$7*A69^4+polynomial!$S$8*A69^5+polynomial!$S$9*A69^6+polynomial!$S$10*A69^7+polynomial!$S$11*A69^8</f>
        <v>5.7793193878155762</v>
      </c>
      <c r="E69">
        <f t="shared" ref="E69:E77" si="28">(A69-$A$67)</f>
        <v>0.19999999999999929</v>
      </c>
      <c r="F69">
        <f>bspline!$D$30+bspline!$E$30*E69+bspline!$F$30*E69^2</f>
        <v>-0.69999999999999929</v>
      </c>
      <c r="G69">
        <f>bspline!$D$12+bspline!$E$12*E69+bspline!$F$12*E69^2</f>
        <v>3.9400000000000017</v>
      </c>
      <c r="J69">
        <f>(A69-bspline!$H$12)/(bspline!$I$12-bspline!$H$12)</f>
        <v>0.70000000000000018</v>
      </c>
      <c r="K69">
        <f t="shared" si="19"/>
        <v>4.5000000000000135E-3</v>
      </c>
      <c r="L69">
        <f t="shared" si="20"/>
        <v>0.34816666666666651</v>
      </c>
      <c r="M69">
        <f t="shared" si="21"/>
        <v>0.59016666666666673</v>
      </c>
      <c r="N69">
        <f t="shared" si="22"/>
        <v>5.7166666666666706E-2</v>
      </c>
      <c r="O69">
        <f>bspline!$B$28*K69+bspline!$B$29*L69+bspline!$B$30*M69+bspline!$B$31*N69</f>
        <v>-0.70000000000000007</v>
      </c>
      <c r="P69">
        <f>bspline!$B$10*K69+bspline!$B$11*L69+bspline!$B$12*M69+bspline!$B$13*N69</f>
        <v>3.9963333333333328</v>
      </c>
      <c r="S69">
        <f t="shared" si="27"/>
        <v>0.7</v>
      </c>
      <c r="T69">
        <f t="shared" si="23"/>
        <v>0.21600000000000008</v>
      </c>
      <c r="U69">
        <f t="shared" si="24"/>
        <v>6.3E-2</v>
      </c>
      <c r="V69">
        <f t="shared" si="25"/>
        <v>0.78399999999999992</v>
      </c>
      <c r="W69">
        <f t="shared" si="26"/>
        <v>-0.14700000000000002</v>
      </c>
      <c r="X69">
        <f>bspline!$B$29*T69+bspline!$K$29*U69+bspline!$B$30*V69+bspline!$K$30*W69</f>
        <v>-0.7</v>
      </c>
      <c r="Y69">
        <f>bspline!$B$11*T69+bspline!$K$11*U69+bspline!$B$12*V69+bspline!$K$12*W69</f>
        <v>3.8790000000000004</v>
      </c>
    </row>
    <row r="70" spans="1:25" x14ac:dyDescent="0.25">
      <c r="A70">
        <f t="shared" si="18"/>
        <v>4.8</v>
      </c>
      <c r="B70">
        <f>polynomial!$S$17+polynomial!$S$18*A70+polynomial!$S$19*A70^2+polynomial!$S$20*A70^3+polynomial!$S$21*A70^4+polynomial!$S$22*A70^5+polynomial!$S$23*A70^6+polynomial!$S$24*A70^7+polynomial!$S$25*A70^8</f>
        <v>-0.57155369431410463</v>
      </c>
      <c r="C70">
        <f>polynomial!$S$3+polynomial!$S$4*A70+polynomial!$S$5*A70^2+polynomial!$S$6*A70^3+polynomial!$S$7*A70^4+polynomial!$S$8*A70^5+polynomial!$S$9*A70^6+polynomial!$S$10*A70^7+polynomial!$S$11*A70^8</f>
        <v>5.1001272578678254</v>
      </c>
      <c r="E70">
        <f t="shared" si="28"/>
        <v>0.29999999999999893</v>
      </c>
      <c r="F70">
        <f>bspline!$D$30+bspline!$E$30*E70+bspline!$F$30*E70^2</f>
        <v>-0.79999999999999893</v>
      </c>
      <c r="G70">
        <f>bspline!$D$12+bspline!$E$12*E70+bspline!$F$12*E70^2</f>
        <v>3.6900000000000026</v>
      </c>
      <c r="J70">
        <f>(A70-bspline!$H$12)/(bspline!$I$12-bspline!$H$12)</f>
        <v>0.79999999999999982</v>
      </c>
      <c r="K70">
        <f t="shared" si="19"/>
        <v>1.3333333333333159E-3</v>
      </c>
      <c r="L70">
        <f t="shared" si="20"/>
        <v>0.28266666666666684</v>
      </c>
      <c r="M70">
        <f t="shared" si="21"/>
        <v>0.6306666666666666</v>
      </c>
      <c r="N70">
        <f t="shared" si="22"/>
        <v>8.5333333333333275E-2</v>
      </c>
      <c r="O70">
        <f>bspline!$B$28*K70+bspline!$B$29*L70+bspline!$B$30*M70+bspline!$B$31*N70</f>
        <v>-0.79999999999999982</v>
      </c>
      <c r="P70">
        <f>bspline!$B$10*K70+bspline!$B$11*L70+bspline!$B$12*M70+bspline!$B$13*N70</f>
        <v>3.7653333333333343</v>
      </c>
      <c r="S70">
        <f t="shared" si="27"/>
        <v>0.79999999999999993</v>
      </c>
      <c r="T70">
        <f t="shared" si="23"/>
        <v>0.10400000000000009</v>
      </c>
      <c r="U70">
        <f t="shared" si="24"/>
        <v>3.2000000000000028E-2</v>
      </c>
      <c r="V70">
        <f t="shared" si="25"/>
        <v>0.89599999999999991</v>
      </c>
      <c r="W70">
        <f t="shared" si="26"/>
        <v>-0.128</v>
      </c>
      <c r="X70">
        <f>bspline!$B$29*T70+bspline!$K$29*U70+bspline!$B$30*V70+bspline!$K$30*W70</f>
        <v>-0.79999999999999993</v>
      </c>
      <c r="Y70">
        <f>bspline!$B$11*T70+bspline!$K$11*U70+bspline!$B$12*V70+bspline!$K$12*W70</f>
        <v>3.5360000000000005</v>
      </c>
    </row>
    <row r="71" spans="1:25" x14ac:dyDescent="0.25">
      <c r="A71">
        <f t="shared" si="18"/>
        <v>4.8999999999999995</v>
      </c>
      <c r="B71">
        <f>polynomial!$S$17+polynomial!$S$18*A71+polynomial!$S$19*A71^2+polynomial!$S$20*A71^3+polynomial!$S$21*A71^4+polynomial!$S$22*A71^5+polynomial!$S$23*A71^6+polynomial!$S$24*A71^7+polynomial!$S$25*A71^8</f>
        <v>-0.76505552685495104</v>
      </c>
      <c r="C71">
        <f>polynomial!$S$3+polynomial!$S$4*A71+polynomial!$S$5*A71^2+polynomial!$S$6*A71^3+polynomial!$S$7*A71^4+polynomial!$S$8*A71^5+polynomial!$S$9*A71^6+polynomial!$S$10*A71^7+polynomial!$S$11*A71^8</f>
        <v>4.1751155835850113</v>
      </c>
      <c r="E71">
        <f t="shared" si="28"/>
        <v>0.39999999999999858</v>
      </c>
      <c r="F71">
        <f>bspline!$D$30+bspline!$E$30*E71+bspline!$F$30*E71^2</f>
        <v>-0.89999999999999858</v>
      </c>
      <c r="G71">
        <f>bspline!$D$12+bspline!$E$12*E71+bspline!$F$12*E71^2</f>
        <v>3.4600000000000031</v>
      </c>
      <c r="J71">
        <f>(A71-bspline!$H$12)/(bspline!$I$12-bspline!$H$12)</f>
        <v>0.89999999999999947</v>
      </c>
      <c r="K71">
        <f t="shared" si="19"/>
        <v>1.6666666666664831E-4</v>
      </c>
      <c r="L71">
        <f t="shared" si="20"/>
        <v>0.22116666666666704</v>
      </c>
      <c r="M71">
        <f t="shared" si="21"/>
        <v>0.65716666666666657</v>
      </c>
      <c r="N71">
        <f t="shared" si="22"/>
        <v>0.12149999999999979</v>
      </c>
      <c r="O71">
        <f>bspline!$B$28*K71+bspline!$B$29*L71+bspline!$B$30*M71+bspline!$B$31*N71</f>
        <v>-0.89999999999999947</v>
      </c>
      <c r="P71">
        <f>bspline!$B$10*K71+bspline!$B$11*L71+bspline!$B$12*M71+bspline!$B$13*N71</f>
        <v>3.5423333333333344</v>
      </c>
      <c r="S71">
        <f t="shared" si="27"/>
        <v>0.89999999999999991</v>
      </c>
      <c r="T71">
        <f t="shared" si="23"/>
        <v>2.7999999999999803E-2</v>
      </c>
      <c r="U71">
        <f t="shared" si="24"/>
        <v>9.000000000000008E-3</v>
      </c>
      <c r="V71">
        <f t="shared" si="25"/>
        <v>0.9720000000000002</v>
      </c>
      <c r="W71">
        <f t="shared" si="26"/>
        <v>-8.1000000000000072E-2</v>
      </c>
      <c r="X71">
        <f>bspline!$B$29*T71+bspline!$K$29*U71+bspline!$B$30*V71+bspline!$K$30*W71</f>
        <v>-0.90000000000000013</v>
      </c>
      <c r="Y71">
        <f>bspline!$B$11*T71+bspline!$K$11*U71+bspline!$B$12*V71+bspline!$K$12*W71</f>
        <v>3.2369999999999992</v>
      </c>
    </row>
    <row r="72" spans="1:25" x14ac:dyDescent="0.25">
      <c r="A72">
        <f t="shared" si="18"/>
        <v>4.9999999999999991</v>
      </c>
      <c r="B72">
        <f>polynomial!$S$17+polynomial!$S$18*A72+polynomial!$S$19*A72^2+polynomial!$S$20*A72^3+polynomial!$S$21*A72^4+polynomial!$S$22*A72^5+polynomial!$S$23*A72^6+polynomial!$S$24*A72^7+polynomial!$S$25*A72^8</f>
        <v>-1.0001958449998938</v>
      </c>
      <c r="C72">
        <f>polynomial!$S$3+polynomial!$S$4*A72+polynomial!$S$5*A72^2+polynomial!$S$6*A72^3+polynomial!$S$7*A72^4+polynomial!$S$8*A72^5+polynomial!$S$9*A72^6+polynomial!$S$10*A72^7+polynomial!$S$11*A72^8</f>
        <v>3.0000144850005199</v>
      </c>
      <c r="E72">
        <f t="shared" si="28"/>
        <v>0.49999999999999822</v>
      </c>
      <c r="F72">
        <f>bspline!$D$30+bspline!$E$30*E72+bspline!$F$30*E72^2</f>
        <v>-0.99999999999999822</v>
      </c>
      <c r="G72">
        <f>bspline!$D$12+bspline!$E$12*E72+bspline!$F$12*E72^2</f>
        <v>3.2500000000000036</v>
      </c>
      <c r="J72">
        <f>(A72-bspline!$H$12)/(bspline!$I$12-bspline!$H$12)</f>
        <v>0.99999999999999911</v>
      </c>
      <c r="K72">
        <f t="shared" si="19"/>
        <v>0</v>
      </c>
      <c r="L72">
        <f t="shared" si="20"/>
        <v>0.1666666666666671</v>
      </c>
      <c r="M72">
        <f t="shared" si="21"/>
        <v>0.66666666666666663</v>
      </c>
      <c r="N72">
        <f t="shared" si="22"/>
        <v>0.16666666666666621</v>
      </c>
      <c r="O72">
        <f>bspline!$B$28*K72+bspline!$B$29*L72+bspline!$B$30*M72+bspline!$B$31*N72</f>
        <v>-0.99999999999999911</v>
      </c>
      <c r="P72">
        <f>bspline!$B$10*K72+bspline!$B$11*L72+bspline!$B$12*M72+bspline!$B$13*N72</f>
        <v>3.3333333333333353</v>
      </c>
      <c r="S72">
        <f t="shared" si="27"/>
        <v>0.99999999999999989</v>
      </c>
      <c r="T72">
        <f t="shared" si="23"/>
        <v>0</v>
      </c>
      <c r="U72">
        <f t="shared" si="24"/>
        <v>0</v>
      </c>
      <c r="V72">
        <f t="shared" si="25"/>
        <v>0.99999999999999978</v>
      </c>
      <c r="W72">
        <f t="shared" si="26"/>
        <v>0</v>
      </c>
      <c r="X72">
        <f>bspline!$B$29*T72+bspline!$K$29*U72+bspline!$B$30*V72+bspline!$K$30*W72</f>
        <v>-0.99999999999999978</v>
      </c>
      <c r="Y72">
        <f>bspline!$B$11*T72+bspline!$K$11*U72+bspline!$B$12*V72+bspline!$K$12*W72</f>
        <v>2.9999999999999991</v>
      </c>
    </row>
    <row r="73" spans="1:25" x14ac:dyDescent="0.25">
      <c r="A73">
        <f t="shared" si="18"/>
        <v>5.0999999999999988</v>
      </c>
      <c r="B73">
        <f>polynomial!$S$17+polynomial!$S$18*A73+polynomial!$S$19*A73^2+polynomial!$S$20*A73^3+polynomial!$S$21*A73^4+polynomial!$S$22*A73^5+polynomial!$S$23*A73^6+polynomial!$S$24*A73^7+polynomial!$S$25*A73^8</f>
        <v>-1.2753613529589529</v>
      </c>
      <c r="C73">
        <f>polynomial!$S$3+polynomial!$S$4*A73+polynomial!$S$5*A73^2+polynomial!$S$6*A73^3+polynomial!$S$7*A73^4+polynomial!$S$8*A73^5+polynomial!$S$9*A73^6+polynomial!$S$10*A73^7+polynomial!$S$11*A73^8</f>
        <v>1.5909946174306242</v>
      </c>
      <c r="E73">
        <f t="shared" si="28"/>
        <v>0.59999999999999787</v>
      </c>
      <c r="F73">
        <f>bspline!$D$30+bspline!$E$30*E73+bspline!$F$30*E73^2</f>
        <v>-1.0999999999999979</v>
      </c>
      <c r="G73">
        <f>bspline!$D$12+bspline!$E$12*E73+bspline!$F$12*E73^2</f>
        <v>3.0600000000000041</v>
      </c>
      <c r="J73">
        <f>(A73-bspline!$H$13)/(bspline!$I$13-bspline!$H$13)</f>
        <v>0.11999999999999855</v>
      </c>
      <c r="K73">
        <f t="shared" si="19"/>
        <v>0.11357866666666723</v>
      </c>
      <c r="L73">
        <f t="shared" si="20"/>
        <v>0.65313066666666697</v>
      </c>
      <c r="M73">
        <f t="shared" si="21"/>
        <v>0.2330026666666658</v>
      </c>
      <c r="N73">
        <f t="shared" si="22"/>
        <v>2.879999999999896E-4</v>
      </c>
      <c r="O73">
        <f>bspline!$B$29*K73+bspline!$B$30*L73+bspline!$B$31*M73+bspline!$B$32*N73</f>
        <v>-1.1197119999999985</v>
      </c>
      <c r="P73">
        <f>bspline!$B$11*K73+bspline!$B$12*L73+bspline!$B$13*M73+bspline!$B$14*N73</f>
        <v>3.1074453333333358</v>
      </c>
      <c r="S73">
        <v>0.1</v>
      </c>
      <c r="T73">
        <f t="shared" si="23"/>
        <v>0.97199999999999998</v>
      </c>
      <c r="U73">
        <f t="shared" si="24"/>
        <v>8.1000000000000003E-2</v>
      </c>
      <c r="V73">
        <f t="shared" si="25"/>
        <v>2.8000000000000004E-2</v>
      </c>
      <c r="W73">
        <f t="shared" si="26"/>
        <v>-9.0000000000000011E-3</v>
      </c>
      <c r="X73">
        <f>bspline!$B$30*T73+bspline!$K$30*U73+bspline!$B$31*V73+bspline!$K$31*W73</f>
        <v>-1.1000000000000001</v>
      </c>
      <c r="Y73">
        <f>bspline!$B$12*T73+bspline!$K$12*U73+bspline!$B$13*V73+bspline!$K$13*W73</f>
        <v>2.819</v>
      </c>
    </row>
    <row r="74" spans="1:25" x14ac:dyDescent="0.25">
      <c r="A74">
        <f t="shared" si="18"/>
        <v>5.1999999999999984</v>
      </c>
      <c r="B74">
        <f>polynomial!$S$17+polynomial!$S$18*A74+polynomial!$S$19*A74^2+polynomial!$S$20*A74^3+polynomial!$S$21*A74^4+polynomial!$S$22*A74^5+polynomial!$S$23*A74^6+polynomial!$S$24*A74^7+polynomial!$S$25*A74^8</f>
        <v>-1.5845958025978462</v>
      </c>
      <c r="C74">
        <f>polynomial!$S$3+polynomial!$S$4*A74+polynomial!$S$5*A74^2+polynomial!$S$6*A74^3+polynomial!$S$7*A74^4+polynomial!$S$8*A74^5+polynomial!$S$9*A74^6+polynomial!$S$10*A74^7+polynomial!$S$11*A74^8</f>
        <v>-8.490197148603329E-3</v>
      </c>
      <c r="E74">
        <f t="shared" si="28"/>
        <v>0.69999999999999751</v>
      </c>
      <c r="F74">
        <f>bspline!$D$30+bspline!$E$30*E74+bspline!$F$30*E74^2</f>
        <v>-1.1999999999999975</v>
      </c>
      <c r="G74">
        <f>bspline!$D$12+bspline!$E$12*E74+bspline!$F$12*E74^2</f>
        <v>2.8900000000000041</v>
      </c>
      <c r="J74">
        <f>(A74-bspline!$H$13)/(bspline!$I$13-bspline!$H$13)</f>
        <v>0.23999999999999816</v>
      </c>
      <c r="K74">
        <f t="shared" si="19"/>
        <v>7.3162666666667209E-2</v>
      </c>
      <c r="L74">
        <f t="shared" si="20"/>
        <v>0.61597866666666734</v>
      </c>
      <c r="M74">
        <f t="shared" si="21"/>
        <v>0.30855466666666548</v>
      </c>
      <c r="N74">
        <f t="shared" si="22"/>
        <v>2.3039999999999471E-3</v>
      </c>
      <c r="O74">
        <f>bspline!$B$29*K74+bspline!$B$30*L74+bspline!$B$31*M74+bspline!$B$32*N74</f>
        <v>-1.2376959999999981</v>
      </c>
      <c r="P74">
        <f>bspline!$B$11*K74+bspline!$B$12*L74+bspline!$B$13*M74+bspline!$B$14*N74</f>
        <v>2.908629333333336</v>
      </c>
      <c r="S74">
        <f t="shared" ref="S74:S82" si="29">S73+0.1</f>
        <v>0.2</v>
      </c>
      <c r="T74">
        <f t="shared" si="23"/>
        <v>0.89600000000000002</v>
      </c>
      <c r="U74">
        <f t="shared" si="24"/>
        <v>0.128</v>
      </c>
      <c r="V74">
        <f t="shared" si="25"/>
        <v>0.10400000000000002</v>
      </c>
      <c r="W74">
        <f t="shared" si="26"/>
        <v>-3.2000000000000008E-2</v>
      </c>
      <c r="X74">
        <f>bspline!$B$30*T74+bspline!$K$30*U74+bspline!$B$31*V74+bspline!$K$31*W74</f>
        <v>-1.2</v>
      </c>
      <c r="Y74">
        <f>bspline!$B$12*T74+bspline!$K$12*U74+bspline!$B$13*V74+bspline!$K$13*W74</f>
        <v>2.6720000000000006</v>
      </c>
    </row>
    <row r="75" spans="1:25" x14ac:dyDescent="0.25">
      <c r="A75">
        <f t="shared" si="18"/>
        <v>5.299999999999998</v>
      </c>
      <c r="B75">
        <f>polynomial!$S$17+polynomial!$S$18*A75+polynomial!$S$19*A75^2+polynomial!$S$20*A75^3+polynomial!$S$21*A75^4+polynomial!$S$22*A75^5+polynomial!$S$23*A75^6+polynomial!$S$24*A75^7+polynomial!$S$25*A75^8</f>
        <v>-1.9163769477617052</v>
      </c>
      <c r="C75">
        <f>polynomial!$S$3+polynomial!$S$4*A75+polynomial!$S$5*A75^2+polynomial!$S$6*A75^3+polynomial!$S$7*A75^4+polynomial!$S$8*A75^5+polynomial!$S$9*A75^6+polynomial!$S$10*A75^7+polynomial!$S$11*A75^8</f>
        <v>-1.7197733011726086</v>
      </c>
      <c r="E75">
        <f t="shared" si="28"/>
        <v>0.79999999999999716</v>
      </c>
      <c r="F75">
        <f>bspline!$D$30+bspline!$E$30*E75+bspline!$F$30*E75^2</f>
        <v>-1.2999999999999972</v>
      </c>
      <c r="G75">
        <f>bspline!$D$12+bspline!$E$12*E75+bspline!$F$12*E75^2</f>
        <v>2.7400000000000038</v>
      </c>
      <c r="J75">
        <f>(A75-bspline!$H$13)/(bspline!$I$13-bspline!$H$13)</f>
        <v>0.35999999999999777</v>
      </c>
      <c r="K75">
        <f t="shared" si="19"/>
        <v>4.36906666666671E-2</v>
      </c>
      <c r="L75">
        <f t="shared" si="20"/>
        <v>0.56039466666666782</v>
      </c>
      <c r="M75">
        <f t="shared" si="21"/>
        <v>0.38813866666666513</v>
      </c>
      <c r="N75">
        <f t="shared" si="22"/>
        <v>7.7759999999998551E-3</v>
      </c>
      <c r="O75">
        <f>bspline!$B$29*K75+bspline!$B$30*L75+bspline!$B$31*M75+bspline!$B$32*N75</f>
        <v>-1.3522239999999979</v>
      </c>
      <c r="P75">
        <f>bspline!$B$11*K75+bspline!$B$12*L75+bspline!$B$13*M75+bspline!$B$14*N75</f>
        <v>2.7351573333333361</v>
      </c>
      <c r="S75">
        <f t="shared" si="29"/>
        <v>0.30000000000000004</v>
      </c>
      <c r="T75">
        <f t="shared" si="23"/>
        <v>0.78400000000000003</v>
      </c>
      <c r="U75">
        <f t="shared" si="24"/>
        <v>0.14700000000000002</v>
      </c>
      <c r="V75">
        <f t="shared" si="25"/>
        <v>0.21600000000000005</v>
      </c>
      <c r="W75">
        <f t="shared" si="26"/>
        <v>-6.3000000000000014E-2</v>
      </c>
      <c r="X75">
        <f>bspline!$B$30*T75+bspline!$K$30*U75+bspline!$B$31*V75+bspline!$K$31*W75</f>
        <v>-1.3000000000000003</v>
      </c>
      <c r="Y75">
        <f>bspline!$B$12*T75+bspline!$K$12*U75+bspline!$B$13*V75+bspline!$K$13*W75</f>
        <v>2.5530000000000004</v>
      </c>
    </row>
    <row r="76" spans="1:25" x14ac:dyDescent="0.25">
      <c r="A76">
        <f t="shared" si="18"/>
        <v>5.3999999999999977</v>
      </c>
      <c r="B76">
        <f>polynomial!$S$17+polynomial!$S$18*A76+polynomial!$S$19*A76^2+polynomial!$S$20*A76^3+polynomial!$S$21*A76^4+polynomial!$S$22*A76^5+polynomial!$S$23*A76^6+polynomial!$S$24*A76^7+polynomial!$S$25*A76^8</f>
        <v>-2.2522231988658632</v>
      </c>
      <c r="C76">
        <f>polynomial!$S$3+polynomial!$S$4*A76+polynomial!$S$5*A76^2+polynomial!$S$6*A76^3+polynomial!$S$7*A76^4+polynomial!$S$8*A76^5+polynomial!$S$9*A76^6+polynomial!$S$10*A76^7+polynomial!$S$11*A76^8</f>
        <v>-3.4198684701259481</v>
      </c>
      <c r="E76">
        <f t="shared" si="28"/>
        <v>0.8999999999999968</v>
      </c>
      <c r="F76">
        <f>bspline!$D$30+bspline!$E$30*E76+bspline!$F$30*E76^2</f>
        <v>-1.3999999999999968</v>
      </c>
      <c r="G76">
        <f>bspline!$D$12+bspline!$E$12*E76+bspline!$F$12*E76^2</f>
        <v>2.6100000000000039</v>
      </c>
      <c r="J76">
        <f>(A76-bspline!$H$13)/(bspline!$I$13-bspline!$H$13)</f>
        <v>0.47999999999999737</v>
      </c>
      <c r="K76">
        <f t="shared" si="19"/>
        <v>2.3434666666667003E-2</v>
      </c>
      <c r="L76">
        <f t="shared" si="20"/>
        <v>0.49156266666666831</v>
      </c>
      <c r="M76">
        <f t="shared" si="21"/>
        <v>0.46657066666666508</v>
      </c>
      <c r="N76">
        <f t="shared" si="22"/>
        <v>1.8431999999999695E-2</v>
      </c>
      <c r="O76">
        <f>bspline!$B$29*K76+bspline!$B$30*L76+bspline!$B$31*M76+bspline!$B$32*N76</f>
        <v>-1.4615679999999978</v>
      </c>
      <c r="P76">
        <f>bspline!$B$11*K76+bspline!$B$12*L76+bspline!$B$13*M76+bspline!$B$14*N76</f>
        <v>2.5853013333333368</v>
      </c>
      <c r="S76">
        <f t="shared" si="29"/>
        <v>0.4</v>
      </c>
      <c r="T76">
        <f t="shared" si="23"/>
        <v>0.64799999999999991</v>
      </c>
      <c r="U76">
        <f t="shared" si="24"/>
        <v>0.14399999999999996</v>
      </c>
      <c r="V76">
        <f t="shared" si="25"/>
        <v>0.35200000000000009</v>
      </c>
      <c r="W76">
        <f t="shared" si="26"/>
        <v>-9.6000000000000016E-2</v>
      </c>
      <c r="X76">
        <f>bspline!$B$30*T76+bspline!$K$30*U76+bspline!$B$31*V76+bspline!$K$31*W76</f>
        <v>-1.4</v>
      </c>
      <c r="Y76">
        <f>bspline!$B$12*T76+bspline!$K$12*U76+bspline!$B$13*V76+bspline!$K$13*W76</f>
        <v>2.456</v>
      </c>
    </row>
    <row r="77" spans="1:25" x14ac:dyDescent="0.25">
      <c r="A77">
        <f t="shared" si="18"/>
        <v>5.4999999999999973</v>
      </c>
      <c r="B77">
        <f>polynomial!$S$17+polynomial!$S$18*A77+polynomial!$S$19*A77^2+polynomial!$S$20*A77^3+polynomial!$S$21*A77^4+polynomial!$S$22*A77^5+polynomial!$S$23*A77^6+polynomial!$S$24*A77^7+polynomial!$S$25*A77^8</f>
        <v>-2.5651173777541771</v>
      </c>
      <c r="C77">
        <f>polynomial!$S$3+polynomial!$S$4*A77+polynomial!$S$5*A77^2+polynomial!$S$6*A77^3+polynomial!$S$7*A77^4+polynomial!$S$8*A77^5+polynomial!$S$9*A77^6+polynomial!$S$10*A77^7+polynomial!$S$11*A77^8</f>
        <v>-4.9310929436078368</v>
      </c>
      <c r="E77">
        <f t="shared" si="28"/>
        <v>0.99999999999999645</v>
      </c>
      <c r="F77">
        <f>bspline!$D$30+bspline!$E$30*E77+bspline!$F$30*E77^2</f>
        <v>-1.4999999999999964</v>
      </c>
      <c r="G77">
        <f>bspline!$D$12+bspline!$E$12*E77+bspline!$F$12*E77^2</f>
        <v>2.5000000000000036</v>
      </c>
      <c r="J77">
        <f>(A77-bspline!$H$13)/(bspline!$I$13-bspline!$H$13)</f>
        <v>0.59999999999999698</v>
      </c>
      <c r="K77">
        <f t="shared" si="19"/>
        <v>1.0666666666666916E-2</v>
      </c>
      <c r="L77">
        <f t="shared" si="20"/>
        <v>0.41466666666666868</v>
      </c>
      <c r="M77">
        <f t="shared" si="21"/>
        <v>0.53866666666666496</v>
      </c>
      <c r="N77">
        <f t="shared" si="22"/>
        <v>3.5999999999999456E-2</v>
      </c>
      <c r="O77">
        <f>bspline!$B$29*K77+bspline!$B$30*L77+bspline!$B$31*M77+bspline!$B$32*N77</f>
        <v>-1.5639999999999976</v>
      </c>
      <c r="P77">
        <f>bspline!$B$11*K77+bspline!$B$12*L77+bspline!$B$13*M77+bspline!$B$14*N77</f>
        <v>2.4573333333333358</v>
      </c>
      <c r="S77">
        <f t="shared" si="29"/>
        <v>0.5</v>
      </c>
      <c r="T77">
        <f t="shared" si="23"/>
        <v>0.5</v>
      </c>
      <c r="U77">
        <f t="shared" si="24"/>
        <v>0.125</v>
      </c>
      <c r="V77">
        <f t="shared" si="25"/>
        <v>0.5</v>
      </c>
      <c r="W77">
        <f t="shared" si="26"/>
        <v>-0.125</v>
      </c>
      <c r="X77">
        <f>bspline!$B$30*T77+bspline!$K$30*U77+bspline!$B$31*V77+bspline!$K$31*W77</f>
        <v>-1.5</v>
      </c>
      <c r="Y77">
        <f>bspline!$B$12*T77+bspline!$K$12*U77+bspline!$B$13*V77+bspline!$K$13*W77</f>
        <v>2.375</v>
      </c>
    </row>
    <row r="78" spans="1:25" x14ac:dyDescent="0.25">
      <c r="A78">
        <f t="shared" si="18"/>
        <v>5.599999999999997</v>
      </c>
      <c r="B78">
        <f>polynomial!$S$17+polynomial!$S$18*A78+polynomial!$S$19*A78^2+polynomial!$S$20*A78^3+polynomial!$S$21*A78^4+polynomial!$S$22*A78^5+polynomial!$S$23*A78^6+polynomial!$S$24*A78^7+polynomial!$S$25*A78^8</f>
        <v>-2.8177345728349792</v>
      </c>
      <c r="C78">
        <f>polynomial!$S$3+polynomial!$S$4*A78+polynomial!$S$5*A78^2+polynomial!$S$6*A78^3+polynomial!$S$7*A78^4+polynomial!$S$8*A78^5+polynomial!$S$9*A78^6+polynomial!$S$10*A78^7+polynomial!$S$11*A78^8</f>
        <v>-6.0093238939098228</v>
      </c>
      <c r="E78">
        <f>(A78-$A$77)/($A$82-$A$77)</f>
        <v>0.2</v>
      </c>
      <c r="F78">
        <f>bspline!$D$31+bspline!$E$31*E78+bspline!$F$31*E78^2</f>
        <v>-1.68</v>
      </c>
      <c r="G78">
        <f>bspline!$D$13+bspline!$E$13*E78+bspline!$F$13*E78^2</f>
        <v>2.3199999999999998</v>
      </c>
      <c r="J78">
        <f>(A78-bspline!$H$13)/(bspline!$I$13-bspline!$H$13)</f>
        <v>0.71999999999999664</v>
      </c>
      <c r="K78">
        <f t="shared" si="19"/>
        <v>3.6586666666667913E-3</v>
      </c>
      <c r="L78">
        <f t="shared" si="20"/>
        <v>0.33489066666666889</v>
      </c>
      <c r="M78">
        <f t="shared" si="21"/>
        <v>0.59924266666666515</v>
      </c>
      <c r="N78">
        <f t="shared" si="22"/>
        <v>6.2207999999999132E-2</v>
      </c>
      <c r="O78">
        <f>bspline!$B$29*K78+bspline!$B$30*L78+bspline!$B$31*M78+bspline!$B$32*N78</f>
        <v>-1.6577919999999975</v>
      </c>
      <c r="P78">
        <f>bspline!$B$11*K78+bspline!$B$12*L78+bspline!$B$13*M78+bspline!$B$14*N78</f>
        <v>2.3495253333333359</v>
      </c>
      <c r="S78">
        <f t="shared" si="29"/>
        <v>0.6</v>
      </c>
      <c r="T78">
        <f t="shared" si="23"/>
        <v>0.35199999999999992</v>
      </c>
      <c r="U78">
        <f t="shared" si="24"/>
        <v>9.6000000000000002E-2</v>
      </c>
      <c r="V78">
        <f t="shared" si="25"/>
        <v>0.64800000000000013</v>
      </c>
      <c r="W78">
        <f t="shared" si="26"/>
        <v>-0.14399999999999999</v>
      </c>
      <c r="X78">
        <f>bspline!$B$30*T78+bspline!$K$30*U78+bspline!$B$31*V78+bspline!$K$31*W78</f>
        <v>-1.6000000000000003</v>
      </c>
      <c r="Y78">
        <f>bspline!$B$12*T78+bspline!$K$12*U78+bspline!$B$13*V78+bspline!$K$13*W78</f>
        <v>2.3040000000000003</v>
      </c>
    </row>
    <row r="79" spans="1:25" x14ac:dyDescent="0.25">
      <c r="A79">
        <f t="shared" si="18"/>
        <v>5.6999999999999966</v>
      </c>
      <c r="B79">
        <f>polynomial!$S$17+polynomial!$S$18*A79+polynomial!$S$19*A79^2+polynomial!$S$20*A79^3+polynomial!$S$21*A79^4+polynomial!$S$22*A79^5+polynomial!$S$23*A79^6+polynomial!$S$24*A79^7+polynomial!$S$25*A79^8</f>
        <v>-2.960460694521089</v>
      </c>
      <c r="C79">
        <f>polynomial!$S$3+polynomial!$S$4*A79+polynomial!$S$5*A79^2+polynomial!$S$6*A79^3+polynomial!$S$7*A79^4+polynomial!$S$8*A79^5+polynomial!$S$9*A79^6+polynomial!$S$10*A79^7+polynomial!$S$11*A79^8</f>
        <v>-6.3307888571198419</v>
      </c>
      <c r="E79">
        <f t="shared" ref="E79:E82" si="30">(A79-$A$77)/($A$82-$A$77)</f>
        <v>0.4</v>
      </c>
      <c r="F79">
        <f>bspline!$D$31+bspline!$E$31*E79+bspline!$F$31*E79^2</f>
        <v>-1.8199999999999998</v>
      </c>
      <c r="G79">
        <f>bspline!$D$13+bspline!$E$13*E79+bspline!$F$13*E79^2</f>
        <v>2.1800000000000002</v>
      </c>
      <c r="J79">
        <f>(A79-bspline!$H$13)/(bspline!$I$13-bspline!$H$13)</f>
        <v>0.83999999999999619</v>
      </c>
      <c r="K79">
        <f t="shared" si="19"/>
        <v>6.8266666666675724E-4</v>
      </c>
      <c r="L79">
        <f t="shared" si="20"/>
        <v>0.25741866666666896</v>
      </c>
      <c r="M79">
        <f t="shared" si="21"/>
        <v>0.6431146666666655</v>
      </c>
      <c r="N79">
        <f t="shared" si="22"/>
        <v>9.8783999999998651E-2</v>
      </c>
      <c r="O79">
        <f>bspline!$B$29*K79+bspline!$B$30*L79+bspline!$B$31*M79+bspline!$B$32*N79</f>
        <v>-1.7412159999999972</v>
      </c>
      <c r="P79">
        <f>bspline!$B$11*K79+bspline!$B$12*L79+bspline!$B$13*M79+bspline!$B$14*N79</f>
        <v>2.2601493333333358</v>
      </c>
      <c r="S79">
        <f t="shared" si="29"/>
        <v>0.7</v>
      </c>
      <c r="T79">
        <f t="shared" si="23"/>
        <v>0.21600000000000008</v>
      </c>
      <c r="U79">
        <f t="shared" si="24"/>
        <v>6.3E-2</v>
      </c>
      <c r="V79">
        <f t="shared" si="25"/>
        <v>0.78399999999999992</v>
      </c>
      <c r="W79">
        <f t="shared" si="26"/>
        <v>-0.14700000000000002</v>
      </c>
      <c r="X79">
        <f>bspline!$B$30*T79+bspline!$K$30*U79+bspline!$B$31*V79+bspline!$K$31*W79</f>
        <v>-1.7</v>
      </c>
      <c r="Y79">
        <f>bspline!$B$12*T79+bspline!$K$12*U79+bspline!$B$13*V79+bspline!$K$13*W79</f>
        <v>2.2370000000000001</v>
      </c>
    </row>
    <row r="80" spans="1:25" x14ac:dyDescent="0.25">
      <c r="A80">
        <f t="shared" si="18"/>
        <v>5.7999999999999963</v>
      </c>
      <c r="B80">
        <f>polynomial!$S$17+polynomial!$S$18*A80+polynomial!$S$19*A80^2+polynomial!$S$20*A80^3+polynomial!$S$21*A80^4+polynomial!$S$22*A80^5+polynomial!$S$23*A80^6+polynomial!$S$24*A80^7+polynomial!$S$25*A80^8</f>
        <v>-2.9291879309582782</v>
      </c>
      <c r="C80">
        <f>polynomial!$S$3+polynomial!$S$4*A80+polynomial!$S$5*A80^2+polynomial!$S$6*A80^3+polynomial!$S$7*A80^4+polynomial!$S$8*A80^5+polynomial!$S$9*A80^6+polynomial!$S$10*A80^7+polynomial!$S$11*A80^8</f>
        <v>-5.4772875016442413</v>
      </c>
      <c r="E80">
        <f t="shared" si="30"/>
        <v>0.6</v>
      </c>
      <c r="F80">
        <f>bspline!$D$31+bspline!$E$31*E80+bspline!$F$31*E80^2</f>
        <v>-1.9200000000000002</v>
      </c>
      <c r="G80">
        <f>bspline!$D$13+bspline!$E$13*E80+bspline!$F$13*E80^2</f>
        <v>2.08</v>
      </c>
      <c r="J80">
        <f>(A80-bspline!$H$13)/(bspline!$I$13-bspline!$H$13)</f>
        <v>0.95999999999999586</v>
      </c>
      <c r="K80">
        <f t="shared" si="19"/>
        <v>1.0666666666677335E-5</v>
      </c>
      <c r="L80">
        <f t="shared" si="20"/>
        <v>0.18743466666666894</v>
      </c>
      <c r="M80">
        <f t="shared" si="21"/>
        <v>0.66509866666666628</v>
      </c>
      <c r="N80">
        <f t="shared" si="22"/>
        <v>0.14745599999999812</v>
      </c>
      <c r="O80">
        <f>bspline!$B$29*K80+bspline!$B$30*L80+bspline!$B$31*M80+bspline!$B$32*N80</f>
        <v>-1.8125439999999977</v>
      </c>
      <c r="P80">
        <f>bspline!$B$11*K80+bspline!$B$12*L80+bspline!$B$13*M80+bspline!$B$14*N80</f>
        <v>2.1874773333333355</v>
      </c>
      <c r="S80">
        <f t="shared" si="29"/>
        <v>0.79999999999999993</v>
      </c>
      <c r="T80">
        <f t="shared" si="23"/>
        <v>0.10400000000000009</v>
      </c>
      <c r="U80">
        <f t="shared" si="24"/>
        <v>3.2000000000000028E-2</v>
      </c>
      <c r="V80">
        <f t="shared" si="25"/>
        <v>0.89599999999999991</v>
      </c>
      <c r="W80">
        <f t="shared" si="26"/>
        <v>-0.128</v>
      </c>
      <c r="X80">
        <f>bspline!$B$30*T80+bspline!$K$30*U80+bspline!$B$31*V80+bspline!$K$31*W80</f>
        <v>-1.7999999999999998</v>
      </c>
      <c r="Y80">
        <f>bspline!$B$12*T80+bspline!$K$12*U80+bspline!$B$13*V80+bspline!$K$13*W80</f>
        <v>2.1680000000000001</v>
      </c>
    </row>
    <row r="81" spans="1:25" x14ac:dyDescent="0.25">
      <c r="A81">
        <f t="shared" si="18"/>
        <v>5.8999999999999959</v>
      </c>
      <c r="B81">
        <f>polynomial!$S$17+polynomial!$S$18*A81+polynomial!$S$19*A81^2+polynomial!$S$20*A81^3+polynomial!$S$21*A81^4+polynomial!$S$22*A81^5+polynomial!$S$23*A81^6+polynomial!$S$24*A81^7+polynomial!$S$25*A81^8</f>
        <v>-2.6428729040849248</v>
      </c>
      <c r="C81">
        <f>polynomial!$S$3+polynomial!$S$4*A81+polynomial!$S$5*A81^2+polynomial!$S$6*A81^3+polynomial!$S$7*A81^4+polynomial!$S$8*A81^5+polynomial!$S$9*A81^6+polynomial!$S$10*A81^7+polynomial!$S$11*A81^8</f>
        <v>-2.9197389593355183</v>
      </c>
      <c r="E81">
        <f t="shared" si="30"/>
        <v>0.8</v>
      </c>
      <c r="F81">
        <f>bspline!$D$31+bspline!$E$31*E81+bspline!$F$31*E81^2</f>
        <v>-1.9799999999999998</v>
      </c>
      <c r="G81">
        <f>bspline!$D$13+bspline!$E$13*E81+bspline!$F$13*E81^2</f>
        <v>2.02</v>
      </c>
      <c r="J81">
        <f>(A81-bspline!$H$14)/(bspline!$I$14-bspline!$H$14)</f>
        <v>0.39999999999997654</v>
      </c>
      <c r="K81">
        <f t="shared" si="19"/>
        <v>3.600000000000423E-2</v>
      </c>
      <c r="L81">
        <f t="shared" si="20"/>
        <v>0.53866666666667984</v>
      </c>
      <c r="M81">
        <f t="shared" si="21"/>
        <v>0.41466666666665114</v>
      </c>
      <c r="N81">
        <f t="shared" si="22"/>
        <v>1.0666666666664791E-2</v>
      </c>
      <c r="O81">
        <f>bspline!$B$30*K81+bspline!$B$31*L81+bspline!$B$32*M81+bspline!$B$33*N81</f>
        <v>-1.963999999999996</v>
      </c>
      <c r="P81">
        <f>bspline!$B$12*K81+bspline!$B$13*L81+bspline!$B$14*M81+bspline!$B$15*N81</f>
        <v>2.0360000000000045</v>
      </c>
      <c r="S81">
        <f t="shared" si="29"/>
        <v>0.89999999999999991</v>
      </c>
      <c r="T81">
        <f t="shared" si="23"/>
        <v>2.7999999999999803E-2</v>
      </c>
      <c r="U81">
        <f t="shared" si="24"/>
        <v>9.000000000000008E-3</v>
      </c>
      <c r="V81">
        <f t="shared" si="25"/>
        <v>0.9720000000000002</v>
      </c>
      <c r="W81">
        <f t="shared" si="26"/>
        <v>-8.1000000000000072E-2</v>
      </c>
      <c r="X81">
        <f>bspline!$B$30*T81+bspline!$K$30*U81+bspline!$B$31*V81+bspline!$K$31*W81</f>
        <v>-1.9000000000000004</v>
      </c>
      <c r="Y81">
        <f>bspline!$B$12*T81+bspline!$K$12*U81+bspline!$B$13*V81+bspline!$K$13*W81</f>
        <v>2.0909999999999997</v>
      </c>
    </row>
    <row r="82" spans="1:25" x14ac:dyDescent="0.25">
      <c r="A82">
        <f t="shared" si="18"/>
        <v>5.9999999999999956</v>
      </c>
      <c r="B82">
        <f>polynomial!$S$17+polynomial!$S$18*A82+polynomial!$S$19*A82^2+polynomial!$S$20*A82^3+polynomial!$S$21*A82^4+polynomial!$S$22*A82^5+polynomial!$S$23*A82^6+polynomial!$S$24*A82^7+polynomial!$S$25*A82^8</f>
        <v>-2.0008429260001321</v>
      </c>
      <c r="C82">
        <f>polynomial!$S$3+polynomial!$S$4*A82+polynomial!$S$5*A82^2+polynomial!$S$6*A82^3+polynomial!$S$7*A82^4+polynomial!$S$8*A82^5+polynomial!$S$9*A82^6+polynomial!$S$10*A82^7+polynomial!$S$11*A82^8</f>
        <v>2.0000542060079169</v>
      </c>
      <c r="E82">
        <f t="shared" si="30"/>
        <v>1</v>
      </c>
      <c r="F82">
        <f>bspline!$D$31+bspline!$E$31*E82+bspline!$F$31*E82^2</f>
        <v>-2</v>
      </c>
      <c r="G82">
        <f>bspline!$D$13+bspline!$E$13*E82+bspline!$F$13*E82^2</f>
        <v>2</v>
      </c>
      <c r="J82">
        <f>(A82-bspline!$H$14)/(bspline!$I$14-bspline!$H$14)</f>
        <v>0.99999999999997335</v>
      </c>
      <c r="K82">
        <f t="shared" si="19"/>
        <v>0</v>
      </c>
      <c r="L82">
        <f t="shared" si="20"/>
        <v>0.16666666666667998</v>
      </c>
      <c r="M82">
        <f t="shared" si="21"/>
        <v>0.66666666666666663</v>
      </c>
      <c r="N82">
        <f t="shared" si="22"/>
        <v>0.16666666666665333</v>
      </c>
      <c r="O82">
        <f>bspline!$B$30*K82+bspline!$B$31*L82+bspline!$B$32*M82+bspline!$B$33*N82</f>
        <v>-1.9999999999999998</v>
      </c>
      <c r="P82">
        <f>bspline!$B$12*K82+bspline!$B$13*L82+bspline!$B$14*M82+bspline!$B$15*N82</f>
        <v>1.9999999999999998</v>
      </c>
      <c r="S82">
        <f t="shared" si="29"/>
        <v>0.99999999999999989</v>
      </c>
      <c r="T82">
        <f t="shared" si="23"/>
        <v>0</v>
      </c>
      <c r="U82">
        <f t="shared" si="24"/>
        <v>0</v>
      </c>
      <c r="V82">
        <f t="shared" si="25"/>
        <v>0.99999999999999978</v>
      </c>
      <c r="W82">
        <f t="shared" si="26"/>
        <v>0</v>
      </c>
      <c r="X82">
        <f>bspline!$B$30*T82+bspline!$K$30*U82+bspline!$B$31*V82+bspline!$K$31*W82</f>
        <v>-1.9999999999999996</v>
      </c>
      <c r="Y82">
        <f>bspline!$B$12*T82+bspline!$K$12*U82+bspline!$B$13*V82+bspline!$K$13*W82</f>
        <v>1.9999999999999996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B17" sqref="B17:B25"/>
    </sheetView>
  </sheetViews>
  <sheetFormatPr defaultRowHeight="15" x14ac:dyDescent="0.25"/>
  <sheetData>
    <row r="1" spans="1:19" x14ac:dyDescent="0.25">
      <c r="G1">
        <v>0</v>
      </c>
      <c r="H1">
        <f>G1+1</f>
        <v>1</v>
      </c>
      <c r="I1">
        <f t="shared" ref="I1:O1" si="0">H1+1</f>
        <v>2</v>
      </c>
      <c r="J1">
        <f t="shared" si="0"/>
        <v>3</v>
      </c>
      <c r="K1">
        <f t="shared" si="0"/>
        <v>4</v>
      </c>
      <c r="L1">
        <f t="shared" si="0"/>
        <v>5</v>
      </c>
      <c r="M1">
        <f t="shared" si="0"/>
        <v>6</v>
      </c>
      <c r="N1">
        <f t="shared" si="0"/>
        <v>7</v>
      </c>
      <c r="O1">
        <f t="shared" si="0"/>
        <v>8</v>
      </c>
    </row>
    <row r="2" spans="1:19" x14ac:dyDescent="0.25">
      <c r="A2" t="s">
        <v>17</v>
      </c>
      <c r="B2" t="s">
        <v>1</v>
      </c>
    </row>
    <row r="3" spans="1:19" x14ac:dyDescent="0.25">
      <c r="A3">
        <v>-2</v>
      </c>
      <c r="B3">
        <v>-3</v>
      </c>
      <c r="G3">
        <f t="shared" ref="G3:O3" si="1">$A3^G$1</f>
        <v>1</v>
      </c>
      <c r="H3">
        <f t="shared" si="1"/>
        <v>-2</v>
      </c>
      <c r="I3">
        <f t="shared" si="1"/>
        <v>4</v>
      </c>
      <c r="J3">
        <f t="shared" si="1"/>
        <v>-8</v>
      </c>
      <c r="K3">
        <f t="shared" si="1"/>
        <v>16</v>
      </c>
      <c r="L3">
        <f t="shared" si="1"/>
        <v>-32</v>
      </c>
      <c r="M3">
        <f t="shared" si="1"/>
        <v>64</v>
      </c>
      <c r="N3">
        <f t="shared" si="1"/>
        <v>-128</v>
      </c>
      <c r="O3">
        <f t="shared" si="1"/>
        <v>256</v>
      </c>
      <c r="S3">
        <v>4</v>
      </c>
    </row>
    <row r="4" spans="1:19" x14ac:dyDescent="0.25">
      <c r="A4">
        <v>-1</v>
      </c>
      <c r="B4">
        <v>-4</v>
      </c>
      <c r="G4">
        <f t="shared" ref="G4:O11" si="2">$A4^G$1</f>
        <v>1</v>
      </c>
      <c r="H4">
        <f t="shared" si="2"/>
        <v>-1</v>
      </c>
      <c r="I4">
        <f t="shared" si="2"/>
        <v>1</v>
      </c>
      <c r="J4">
        <f t="shared" si="2"/>
        <v>-1</v>
      </c>
      <c r="K4">
        <f t="shared" si="2"/>
        <v>1</v>
      </c>
      <c r="L4">
        <f t="shared" si="2"/>
        <v>-1</v>
      </c>
      <c r="M4">
        <f t="shared" si="2"/>
        <v>1</v>
      </c>
      <c r="N4">
        <f t="shared" si="2"/>
        <v>-1</v>
      </c>
      <c r="O4">
        <f t="shared" si="2"/>
        <v>1</v>
      </c>
      <c r="S4">
        <v>-9.2178571429999998</v>
      </c>
    </row>
    <row r="5" spans="1:19" x14ac:dyDescent="0.25">
      <c r="A5">
        <v>0</v>
      </c>
      <c r="B5">
        <v>4</v>
      </c>
      <c r="G5">
        <v>1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si="2"/>
        <v>0</v>
      </c>
      <c r="L5">
        <f t="shared" si="2"/>
        <v>0</v>
      </c>
      <c r="M5">
        <f t="shared" si="2"/>
        <v>0</v>
      </c>
      <c r="N5">
        <f t="shared" si="2"/>
        <v>0</v>
      </c>
      <c r="O5">
        <f t="shared" si="2"/>
        <v>0</v>
      </c>
      <c r="S5">
        <v>-6.1284722220000001</v>
      </c>
    </row>
    <row r="6" spans="1:19" x14ac:dyDescent="0.25">
      <c r="A6">
        <v>1</v>
      </c>
      <c r="B6">
        <v>-3</v>
      </c>
      <c r="G6">
        <f t="shared" si="2"/>
        <v>1</v>
      </c>
      <c r="H6">
        <f t="shared" si="2"/>
        <v>1</v>
      </c>
      <c r="I6">
        <f t="shared" si="2"/>
        <v>1</v>
      </c>
      <c r="J6">
        <f t="shared" si="2"/>
        <v>1</v>
      </c>
      <c r="K6">
        <f t="shared" si="2"/>
        <v>1</v>
      </c>
      <c r="L6">
        <f t="shared" si="2"/>
        <v>1</v>
      </c>
      <c r="M6">
        <f t="shared" si="2"/>
        <v>1</v>
      </c>
      <c r="N6">
        <f t="shared" si="2"/>
        <v>1</v>
      </c>
      <c r="O6">
        <f t="shared" si="2"/>
        <v>1</v>
      </c>
      <c r="S6">
        <v>11.536805555999999</v>
      </c>
    </row>
    <row r="7" spans="1:19" x14ac:dyDescent="0.25">
      <c r="A7">
        <v>2</v>
      </c>
      <c r="B7">
        <v>2</v>
      </c>
      <c r="G7">
        <f t="shared" si="2"/>
        <v>1</v>
      </c>
      <c r="H7">
        <f t="shared" si="2"/>
        <v>2</v>
      </c>
      <c r="I7">
        <f t="shared" si="2"/>
        <v>4</v>
      </c>
      <c r="J7">
        <f t="shared" si="2"/>
        <v>8</v>
      </c>
      <c r="K7">
        <f t="shared" si="2"/>
        <v>16</v>
      </c>
      <c r="L7">
        <f t="shared" si="2"/>
        <v>32</v>
      </c>
      <c r="M7">
        <f t="shared" si="2"/>
        <v>64</v>
      </c>
      <c r="N7">
        <f t="shared" si="2"/>
        <v>128</v>
      </c>
      <c r="O7">
        <f t="shared" si="2"/>
        <v>256</v>
      </c>
      <c r="S7">
        <v>-2.2144097220000001</v>
      </c>
    </row>
    <row r="8" spans="1:19" x14ac:dyDescent="0.25">
      <c r="A8">
        <v>3</v>
      </c>
      <c r="B8">
        <v>5</v>
      </c>
      <c r="G8">
        <f t="shared" si="2"/>
        <v>1</v>
      </c>
      <c r="H8">
        <f t="shared" si="2"/>
        <v>3</v>
      </c>
      <c r="I8">
        <f t="shared" si="2"/>
        <v>9</v>
      </c>
      <c r="J8">
        <f t="shared" si="2"/>
        <v>27</v>
      </c>
      <c r="K8">
        <f t="shared" si="2"/>
        <v>81</v>
      </c>
      <c r="L8">
        <f t="shared" si="2"/>
        <v>243</v>
      </c>
      <c r="M8">
        <f t="shared" si="2"/>
        <v>729</v>
      </c>
      <c r="N8">
        <f t="shared" si="2"/>
        <v>2187</v>
      </c>
      <c r="O8">
        <f t="shared" si="2"/>
        <v>6561</v>
      </c>
      <c r="S8">
        <v>-1.681944444</v>
      </c>
    </row>
    <row r="9" spans="1:19" x14ac:dyDescent="0.25">
      <c r="A9">
        <v>4</v>
      </c>
      <c r="B9">
        <v>6</v>
      </c>
      <c r="G9">
        <f t="shared" si="2"/>
        <v>1</v>
      </c>
      <c r="H9">
        <f t="shared" si="2"/>
        <v>4</v>
      </c>
      <c r="I9">
        <f t="shared" si="2"/>
        <v>16</v>
      </c>
      <c r="J9">
        <f t="shared" si="2"/>
        <v>64</v>
      </c>
      <c r="K9">
        <f t="shared" si="2"/>
        <v>256</v>
      </c>
      <c r="L9">
        <f t="shared" si="2"/>
        <v>1024</v>
      </c>
      <c r="M9">
        <f t="shared" si="2"/>
        <v>4096</v>
      </c>
      <c r="N9">
        <f t="shared" si="2"/>
        <v>16384</v>
      </c>
      <c r="O9">
        <f t="shared" si="2"/>
        <v>65536</v>
      </c>
      <c r="S9">
        <v>0.83506944400000005</v>
      </c>
    </row>
    <row r="10" spans="1:19" x14ac:dyDescent="0.25">
      <c r="A10">
        <v>5</v>
      </c>
      <c r="B10">
        <v>3</v>
      </c>
      <c r="G10">
        <f t="shared" si="2"/>
        <v>1</v>
      </c>
      <c r="H10">
        <f t="shared" si="2"/>
        <v>5</v>
      </c>
      <c r="I10">
        <f t="shared" si="2"/>
        <v>25</v>
      </c>
      <c r="J10">
        <f t="shared" si="2"/>
        <v>125</v>
      </c>
      <c r="K10">
        <f t="shared" si="2"/>
        <v>625</v>
      </c>
      <c r="L10">
        <f t="shared" si="2"/>
        <v>3125</v>
      </c>
      <c r="M10">
        <f t="shared" si="2"/>
        <v>15625</v>
      </c>
      <c r="N10">
        <f t="shared" si="2"/>
        <v>78125</v>
      </c>
      <c r="O10">
        <f t="shared" si="2"/>
        <v>390625</v>
      </c>
      <c r="S10">
        <v>-0.137003968</v>
      </c>
    </row>
    <row r="11" spans="1:19" x14ac:dyDescent="0.25">
      <c r="A11">
        <v>6</v>
      </c>
      <c r="B11">
        <v>2</v>
      </c>
      <c r="G11">
        <f t="shared" si="2"/>
        <v>1</v>
      </c>
      <c r="H11">
        <f t="shared" si="2"/>
        <v>6</v>
      </c>
      <c r="I11">
        <f t="shared" si="2"/>
        <v>36</v>
      </c>
      <c r="J11">
        <f t="shared" si="2"/>
        <v>216</v>
      </c>
      <c r="K11">
        <f t="shared" si="2"/>
        <v>1296</v>
      </c>
      <c r="L11">
        <f t="shared" si="2"/>
        <v>7776</v>
      </c>
      <c r="M11">
        <f t="shared" si="2"/>
        <v>46656</v>
      </c>
      <c r="N11">
        <f t="shared" si="2"/>
        <v>279936</v>
      </c>
      <c r="O11">
        <f t="shared" si="2"/>
        <v>1679616</v>
      </c>
      <c r="S11">
        <v>7.8125E-3</v>
      </c>
    </row>
    <row r="16" spans="1:19" x14ac:dyDescent="0.25">
      <c r="A16" t="s">
        <v>17</v>
      </c>
      <c r="B16" t="s">
        <v>0</v>
      </c>
    </row>
    <row r="17" spans="1:19" x14ac:dyDescent="0.25">
      <c r="A17">
        <v>-2</v>
      </c>
      <c r="B17">
        <v>-2</v>
      </c>
      <c r="S17" s="1">
        <v>0</v>
      </c>
    </row>
    <row r="18" spans="1:19" x14ac:dyDescent="0.25">
      <c r="A18">
        <v>-1</v>
      </c>
      <c r="B18">
        <v>-1</v>
      </c>
      <c r="S18" s="1">
        <v>0.37142857099999999</v>
      </c>
    </row>
    <row r="19" spans="1:19" x14ac:dyDescent="0.25">
      <c r="A19">
        <v>0</v>
      </c>
      <c r="B19">
        <v>0</v>
      </c>
      <c r="S19" s="1">
        <v>0.34206349200000002</v>
      </c>
    </row>
    <row r="20" spans="1:19" x14ac:dyDescent="0.25">
      <c r="A20">
        <v>1</v>
      </c>
      <c r="B20">
        <v>1</v>
      </c>
      <c r="S20" s="1">
        <v>0.72222222199999997</v>
      </c>
    </row>
    <row r="21" spans="1:19" x14ac:dyDescent="0.25">
      <c r="A21">
        <v>2</v>
      </c>
      <c r="B21">
        <v>2</v>
      </c>
      <c r="S21" s="1">
        <v>-0.42361111099999998</v>
      </c>
    </row>
    <row r="22" spans="1:19" x14ac:dyDescent="0.25">
      <c r="A22">
        <v>3</v>
      </c>
      <c r="B22">
        <v>1</v>
      </c>
      <c r="S22" s="1">
        <v>-7.7777778000000006E-2</v>
      </c>
    </row>
    <row r="23" spans="1:19" x14ac:dyDescent="0.25">
      <c r="A23">
        <v>4</v>
      </c>
      <c r="B23">
        <v>0</v>
      </c>
      <c r="S23" s="1">
        <v>8.0555556E-2</v>
      </c>
    </row>
    <row r="24" spans="1:19" x14ac:dyDescent="0.25">
      <c r="A24">
        <v>5</v>
      </c>
      <c r="B24">
        <v>-1</v>
      </c>
      <c r="S24" s="1">
        <v>-1.5873016E-2</v>
      </c>
    </row>
    <row r="25" spans="1:19" x14ac:dyDescent="0.25">
      <c r="A25">
        <v>6</v>
      </c>
      <c r="B25">
        <v>-2</v>
      </c>
      <c r="S25" s="1">
        <v>9.9206300000000006E-4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6" sqref="H6"/>
    </sheetView>
  </sheetViews>
  <sheetFormatPr defaultRowHeight="15" x14ac:dyDescent="0.25"/>
  <cols>
    <col min="3" max="6" width="0" hidden="1" customWidth="1"/>
  </cols>
  <sheetData>
    <row r="1" spans="1:11" x14ac:dyDescent="0.25">
      <c r="H1" t="s">
        <v>11</v>
      </c>
      <c r="K1" t="s">
        <v>13</v>
      </c>
    </row>
    <row r="2" spans="1:11" x14ac:dyDescent="0.25">
      <c r="A2" t="s">
        <v>17</v>
      </c>
      <c r="B2" t="s">
        <v>1</v>
      </c>
      <c r="D2" t="s">
        <v>2</v>
      </c>
      <c r="E2" t="s">
        <v>3</v>
      </c>
      <c r="F2" t="s">
        <v>4</v>
      </c>
      <c r="H2" t="s">
        <v>18</v>
      </c>
      <c r="I2" t="s">
        <v>19</v>
      </c>
      <c r="K2" t="s">
        <v>15</v>
      </c>
    </row>
    <row r="3" spans="1:11" x14ac:dyDescent="0.25">
      <c r="A3">
        <v>-2</v>
      </c>
      <c r="B3">
        <v>-3</v>
      </c>
    </row>
    <row r="4" spans="1:11" x14ac:dyDescent="0.25">
      <c r="A4">
        <v>-2</v>
      </c>
      <c r="B4">
        <v>-3</v>
      </c>
    </row>
    <row r="5" spans="1:11" x14ac:dyDescent="0.25">
      <c r="A5">
        <v>-2</v>
      </c>
      <c r="B5">
        <v>-3</v>
      </c>
      <c r="D5">
        <f>(B4+B5)/2</f>
        <v>-3</v>
      </c>
      <c r="E5">
        <f>B5-B4</f>
        <v>0</v>
      </c>
      <c r="F5">
        <f>(B4-2*B5+B6)/2</f>
        <v>-0.5</v>
      </c>
      <c r="H5">
        <f>(A3+4*A4+A5)/6</f>
        <v>-2</v>
      </c>
      <c r="I5">
        <f>(A4+4*A5+A6)/6</f>
        <v>-1.8333333333333333</v>
      </c>
      <c r="K5">
        <f>(B6-B5)/(A6-A5)</f>
        <v>-1</v>
      </c>
    </row>
    <row r="6" spans="1:11" x14ac:dyDescent="0.25">
      <c r="A6">
        <v>-1</v>
      </c>
      <c r="B6">
        <v>-4</v>
      </c>
      <c r="D6">
        <f t="shared" ref="D6:D13" si="0">(B5+B6)/2</f>
        <v>-3.5</v>
      </c>
      <c r="E6">
        <f t="shared" ref="E6:E13" si="1">B6-B5</f>
        <v>-1</v>
      </c>
      <c r="F6">
        <f t="shared" ref="F6:F13" si="2">(B5-2*B6+B7)/2</f>
        <v>4.5</v>
      </c>
      <c r="H6">
        <f>(A4+4*A5+A6)/6</f>
        <v>-1.8333333333333333</v>
      </c>
      <c r="I6">
        <f>(A5+4*A6+A7)/6</f>
        <v>-1</v>
      </c>
      <c r="K6">
        <f>(B7-B5)/(A7-A5)</f>
        <v>3.5</v>
      </c>
    </row>
    <row r="7" spans="1:11" x14ac:dyDescent="0.25">
      <c r="A7">
        <v>0</v>
      </c>
      <c r="B7">
        <v>4</v>
      </c>
      <c r="D7">
        <f t="shared" si="0"/>
        <v>0</v>
      </c>
      <c r="E7">
        <f t="shared" si="1"/>
        <v>8</v>
      </c>
      <c r="F7">
        <f t="shared" si="2"/>
        <v>-7.5</v>
      </c>
      <c r="H7">
        <f>(A5+4*A6+A7)/6</f>
        <v>-1</v>
      </c>
      <c r="I7">
        <f>(A6+4*A7+A8)/6</f>
        <v>0</v>
      </c>
      <c r="K7">
        <f>(B8-B6)/(A8-A6)</f>
        <v>0.5</v>
      </c>
    </row>
    <row r="8" spans="1:11" x14ac:dyDescent="0.25">
      <c r="A8">
        <v>1</v>
      </c>
      <c r="B8">
        <v>-3</v>
      </c>
      <c r="D8">
        <f t="shared" si="0"/>
        <v>0.5</v>
      </c>
      <c r="E8">
        <f t="shared" si="1"/>
        <v>-7</v>
      </c>
      <c r="F8">
        <f t="shared" si="2"/>
        <v>6</v>
      </c>
      <c r="H8">
        <f>(A6+4*A7+A8)/6</f>
        <v>0</v>
      </c>
      <c r="I8">
        <f>(A7+4*A8+A9)/6</f>
        <v>1</v>
      </c>
      <c r="K8">
        <f>(B9-B7)/(A9-A7)</f>
        <v>-1</v>
      </c>
    </row>
    <row r="9" spans="1:11" x14ac:dyDescent="0.25">
      <c r="A9">
        <v>2</v>
      </c>
      <c r="B9">
        <v>2</v>
      </c>
      <c r="D9">
        <f t="shared" si="0"/>
        <v>-0.5</v>
      </c>
      <c r="E9">
        <f t="shared" si="1"/>
        <v>5</v>
      </c>
      <c r="F9">
        <f t="shared" si="2"/>
        <v>-1</v>
      </c>
      <c r="H9">
        <f>(A7+4*A8+A9)/6</f>
        <v>1</v>
      </c>
      <c r="I9">
        <f>(A8+4*A9+A10)/6</f>
        <v>2</v>
      </c>
      <c r="K9">
        <f>(B10-B8)/(A10-A8)</f>
        <v>4</v>
      </c>
    </row>
    <row r="10" spans="1:11" x14ac:dyDescent="0.25">
      <c r="A10">
        <v>3</v>
      </c>
      <c r="B10">
        <v>5</v>
      </c>
      <c r="D10">
        <f t="shared" si="0"/>
        <v>3.5</v>
      </c>
      <c r="E10">
        <f t="shared" si="1"/>
        <v>3</v>
      </c>
      <c r="F10">
        <f t="shared" si="2"/>
        <v>-1</v>
      </c>
      <c r="H10">
        <f>(A8+4*A9+A10)/6</f>
        <v>2</v>
      </c>
      <c r="I10">
        <f>(A9+4*A10+A11)/6</f>
        <v>3</v>
      </c>
      <c r="K10">
        <f>(B11-B9)/(A11-A9)</f>
        <v>2</v>
      </c>
    </row>
    <row r="11" spans="1:11" x14ac:dyDescent="0.25">
      <c r="A11">
        <v>4</v>
      </c>
      <c r="B11">
        <v>6</v>
      </c>
      <c r="D11">
        <f t="shared" si="0"/>
        <v>5.5</v>
      </c>
      <c r="E11">
        <f t="shared" si="1"/>
        <v>1</v>
      </c>
      <c r="F11">
        <f t="shared" si="2"/>
        <v>-2</v>
      </c>
      <c r="H11">
        <f>(A9+4*A10+A11)/6</f>
        <v>3</v>
      </c>
      <c r="I11">
        <f>(A10+4*A11+A12)/6</f>
        <v>4</v>
      </c>
      <c r="K11">
        <f>(B12-B10)/(A12-A10)</f>
        <v>-1</v>
      </c>
    </row>
    <row r="12" spans="1:11" x14ac:dyDescent="0.25">
      <c r="A12">
        <v>5</v>
      </c>
      <c r="B12">
        <v>3</v>
      </c>
      <c r="D12">
        <f t="shared" si="0"/>
        <v>4.5</v>
      </c>
      <c r="E12">
        <f t="shared" si="1"/>
        <v>-3</v>
      </c>
      <c r="F12">
        <f t="shared" si="2"/>
        <v>1</v>
      </c>
      <c r="H12">
        <f>(A10+4*A11+A12)/6</f>
        <v>4</v>
      </c>
      <c r="I12">
        <f>(A11+4*A12+A13)/6</f>
        <v>5</v>
      </c>
      <c r="K12">
        <f>(B13-B11)/(A13-A11)</f>
        <v>-2</v>
      </c>
    </row>
    <row r="13" spans="1:11" x14ac:dyDescent="0.25">
      <c r="A13">
        <v>6</v>
      </c>
      <c r="B13">
        <v>2</v>
      </c>
      <c r="D13">
        <f t="shared" si="0"/>
        <v>2.5</v>
      </c>
      <c r="E13">
        <f t="shared" si="1"/>
        <v>-1</v>
      </c>
      <c r="F13">
        <f t="shared" si="2"/>
        <v>0.5</v>
      </c>
      <c r="H13">
        <f>(A11+4*A12+A13)/6</f>
        <v>5</v>
      </c>
      <c r="I13">
        <f>(A12+4*A13+A14)/6</f>
        <v>5.833333333333333</v>
      </c>
      <c r="K13">
        <f>(B13-B12)/(A13-A12)</f>
        <v>-1</v>
      </c>
    </row>
    <row r="14" spans="1:11" x14ac:dyDescent="0.25">
      <c r="A14">
        <v>6</v>
      </c>
      <c r="B14">
        <v>2</v>
      </c>
      <c r="H14">
        <f>(A12+4*A13+A14)/6</f>
        <v>5.833333333333333</v>
      </c>
      <c r="I14">
        <f>(A13+4*A14+A15)/6</f>
        <v>6</v>
      </c>
      <c r="K14">
        <v>0</v>
      </c>
    </row>
    <row r="15" spans="1:11" x14ac:dyDescent="0.25">
      <c r="A15">
        <v>6</v>
      </c>
      <c r="B15">
        <v>2</v>
      </c>
    </row>
    <row r="20" spans="1:11" x14ac:dyDescent="0.25">
      <c r="A20" t="s">
        <v>17</v>
      </c>
      <c r="B20" t="s">
        <v>0</v>
      </c>
      <c r="D20" t="s">
        <v>2</v>
      </c>
      <c r="E20" t="s">
        <v>3</v>
      </c>
      <c r="F20" t="s">
        <v>4</v>
      </c>
      <c r="H20" t="s">
        <v>11</v>
      </c>
      <c r="K20" t="s">
        <v>13</v>
      </c>
    </row>
    <row r="21" spans="1:11" x14ac:dyDescent="0.25">
      <c r="A21">
        <v>-2</v>
      </c>
      <c r="B21">
        <v>-2</v>
      </c>
      <c r="H21" t="s">
        <v>18</v>
      </c>
      <c r="I21" t="s">
        <v>19</v>
      </c>
      <c r="K21" t="s">
        <v>15</v>
      </c>
    </row>
    <row r="22" spans="1:11" x14ac:dyDescent="0.25">
      <c r="A22">
        <v>-2</v>
      </c>
      <c r="B22">
        <v>-2</v>
      </c>
    </row>
    <row r="23" spans="1:11" x14ac:dyDescent="0.25">
      <c r="A23">
        <v>-2</v>
      </c>
      <c r="B23">
        <v>-2</v>
      </c>
      <c r="D23">
        <f>(B22+B23)/2</f>
        <v>-2</v>
      </c>
      <c r="E23">
        <f>B23-B22</f>
        <v>0</v>
      </c>
      <c r="F23">
        <f>(B22-2*B23+B24)/2</f>
        <v>0.5</v>
      </c>
    </row>
    <row r="24" spans="1:11" x14ac:dyDescent="0.25">
      <c r="A24">
        <v>-1</v>
      </c>
      <c r="B24">
        <v>-1</v>
      </c>
      <c r="D24">
        <f t="shared" ref="D24:D31" si="3">(B23+B24)/2</f>
        <v>-1.5</v>
      </c>
      <c r="E24">
        <f t="shared" ref="E24:E31" si="4">B24-B23</f>
        <v>1</v>
      </c>
      <c r="F24">
        <f t="shared" ref="F24:F31" si="5">(B23-2*B24+B25)/2</f>
        <v>0</v>
      </c>
      <c r="H24">
        <f>(A22+4*A23+A24)/6</f>
        <v>-1.8333333333333333</v>
      </c>
      <c r="I24">
        <f>(A23+4*A24+A25)/6</f>
        <v>-1</v>
      </c>
      <c r="K24">
        <f>(B25-B24)/(A25-A24)</f>
        <v>1</v>
      </c>
    </row>
    <row r="25" spans="1:11" x14ac:dyDescent="0.25">
      <c r="A25">
        <v>0</v>
      </c>
      <c r="B25">
        <v>0</v>
      </c>
      <c r="D25">
        <f t="shared" si="3"/>
        <v>-0.5</v>
      </c>
      <c r="E25">
        <f t="shared" si="4"/>
        <v>1</v>
      </c>
      <c r="F25">
        <f t="shared" si="5"/>
        <v>0</v>
      </c>
      <c r="H25">
        <f>(A23+4*A24+A25)/6</f>
        <v>-1</v>
      </c>
      <c r="I25">
        <f>(A24+4*A25+A26)/6</f>
        <v>0</v>
      </c>
      <c r="K25">
        <f>(B26-B24)/(A26-A24)</f>
        <v>1</v>
      </c>
    </row>
    <row r="26" spans="1:11" x14ac:dyDescent="0.25">
      <c r="A26">
        <v>1</v>
      </c>
      <c r="B26">
        <v>1</v>
      </c>
      <c r="D26">
        <f t="shared" si="3"/>
        <v>0.5</v>
      </c>
      <c r="E26">
        <f t="shared" si="4"/>
        <v>1</v>
      </c>
      <c r="F26">
        <f t="shared" si="5"/>
        <v>0</v>
      </c>
      <c r="H26">
        <f>(A24+4*A25+A26)/6</f>
        <v>0</v>
      </c>
      <c r="I26">
        <f>(A25+4*A26+A27)/6</f>
        <v>1</v>
      </c>
      <c r="K26">
        <f>(B27-B25)/(A27-A25)</f>
        <v>1</v>
      </c>
    </row>
    <row r="27" spans="1:11" x14ac:dyDescent="0.25">
      <c r="A27">
        <v>2</v>
      </c>
      <c r="B27">
        <v>2</v>
      </c>
      <c r="D27">
        <f t="shared" si="3"/>
        <v>1.5</v>
      </c>
      <c r="E27">
        <f t="shared" si="4"/>
        <v>1</v>
      </c>
      <c r="F27">
        <f t="shared" si="5"/>
        <v>-1</v>
      </c>
      <c r="H27">
        <f>(A25+4*A26+A27)/6</f>
        <v>1</v>
      </c>
      <c r="I27">
        <f>(A26+4*A27+A28)/6</f>
        <v>2</v>
      </c>
      <c r="K27">
        <f>(B28-B26)/(A28-A26)</f>
        <v>0</v>
      </c>
    </row>
    <row r="28" spans="1:11" x14ac:dyDescent="0.25">
      <c r="A28">
        <v>3</v>
      </c>
      <c r="B28">
        <v>1</v>
      </c>
      <c r="D28">
        <f t="shared" si="3"/>
        <v>1.5</v>
      </c>
      <c r="E28">
        <f t="shared" si="4"/>
        <v>-1</v>
      </c>
      <c r="F28">
        <f t="shared" si="5"/>
        <v>0</v>
      </c>
      <c r="H28">
        <f>(A26+4*A27+A28)/6</f>
        <v>2</v>
      </c>
      <c r="I28">
        <f>(A27+4*A28+A29)/6</f>
        <v>3</v>
      </c>
      <c r="K28">
        <f>(B29-B27)/(A29-A27)</f>
        <v>-1</v>
      </c>
    </row>
    <row r="29" spans="1:11" x14ac:dyDescent="0.25">
      <c r="A29">
        <v>4</v>
      </c>
      <c r="B29">
        <v>0</v>
      </c>
      <c r="D29">
        <f t="shared" si="3"/>
        <v>0.5</v>
      </c>
      <c r="E29">
        <f t="shared" si="4"/>
        <v>-1</v>
      </c>
      <c r="F29">
        <f t="shared" si="5"/>
        <v>0</v>
      </c>
      <c r="H29">
        <f>(A27+4*A28+A29)/6</f>
        <v>3</v>
      </c>
      <c r="I29">
        <f>(A28+4*A29+A30)/6</f>
        <v>4</v>
      </c>
      <c r="K29">
        <f>(B30-B28)/(A30-A28)</f>
        <v>-1</v>
      </c>
    </row>
    <row r="30" spans="1:11" x14ac:dyDescent="0.25">
      <c r="A30">
        <v>5</v>
      </c>
      <c r="B30">
        <v>-1</v>
      </c>
      <c r="D30">
        <f t="shared" si="3"/>
        <v>-0.5</v>
      </c>
      <c r="E30">
        <f t="shared" si="4"/>
        <v>-1</v>
      </c>
      <c r="F30">
        <f t="shared" si="5"/>
        <v>0</v>
      </c>
      <c r="H30">
        <f>(A28+4*A29+A30)/6</f>
        <v>4</v>
      </c>
      <c r="I30">
        <f>(A29+4*A30+A31)/6</f>
        <v>5</v>
      </c>
      <c r="K30">
        <f>(B31-B29)/(A31-A29)</f>
        <v>-1</v>
      </c>
    </row>
    <row r="31" spans="1:11" x14ac:dyDescent="0.25">
      <c r="A31">
        <v>6</v>
      </c>
      <c r="B31">
        <v>-2</v>
      </c>
      <c r="D31">
        <f t="shared" si="3"/>
        <v>-1.5</v>
      </c>
      <c r="E31">
        <f t="shared" si="4"/>
        <v>-1</v>
      </c>
      <c r="F31">
        <f t="shared" si="5"/>
        <v>0.5</v>
      </c>
      <c r="H31">
        <f>(A29+4*A30+A31)/6</f>
        <v>5</v>
      </c>
      <c r="I31">
        <f>(A30+4*A31+A32)/6</f>
        <v>5.833333333333333</v>
      </c>
      <c r="K31">
        <f>(B31-B30)/(A31-A30)</f>
        <v>-1</v>
      </c>
    </row>
    <row r="32" spans="1:11" x14ac:dyDescent="0.25">
      <c r="A32">
        <v>6</v>
      </c>
      <c r="B32">
        <v>-2</v>
      </c>
      <c r="H32">
        <f>(A30+4*A31+A32)/6</f>
        <v>5.833333333333333</v>
      </c>
      <c r="I32">
        <f>(A31+4*A32+A33)/6</f>
        <v>6</v>
      </c>
      <c r="K32">
        <v>0</v>
      </c>
    </row>
    <row r="33" spans="1:2" x14ac:dyDescent="0.25">
      <c r="A33">
        <v>6</v>
      </c>
      <c r="B3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polynomial</vt:lpstr>
      <vt:lpstr>bspline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2015-11-10T05:34:32Z</dcterms:modified>
</cp:coreProperties>
</file>