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Task &amp; Schedule\Cycle3\"/>
    </mc:Choice>
  </mc:AlternateContent>
  <xr:revisionPtr revIDLastSave="0" documentId="8_{0D908EA0-D25E-45A7-A130-6F2C2F7B1F89}" xr6:coauthVersionLast="45" xr6:coauthVersionMax="45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7" r:id="rId6"/>
    <sheet name="Sprint 7" sheetId="9" r:id="rId7"/>
    <sheet name="Sprint 8" sheetId="10" r:id="rId8"/>
    <sheet name="Sprint 9" sheetId="11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2" l="1"/>
  <c r="T54" i="2"/>
  <c r="T50" i="2"/>
  <c r="V50" i="2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N34" i="11"/>
  <c r="AN33" i="11"/>
  <c r="AN32" i="11"/>
  <c r="AN31" i="11"/>
  <c r="AG37" i="10"/>
  <c r="AH37" i="10"/>
  <c r="AH38" i="10"/>
  <c r="AG30" i="5"/>
  <c r="AO77" i="1"/>
  <c r="W15" i="10"/>
  <c r="W14" i="10"/>
  <c r="W12" i="10"/>
  <c r="W9" i="10"/>
  <c r="W15" i="9"/>
  <c r="W14" i="9"/>
  <c r="W12" i="9"/>
  <c r="W9" i="9"/>
  <c r="W15" i="7"/>
  <c r="W14" i="7"/>
  <c r="W12" i="7"/>
  <c r="W9" i="7"/>
  <c r="W15" i="5"/>
  <c r="W14" i="5"/>
  <c r="W12" i="5"/>
  <c r="W9" i="5"/>
  <c r="W15" i="4"/>
  <c r="W14" i="4"/>
  <c r="W12" i="4"/>
  <c r="W9" i="4"/>
  <c r="W15" i="3"/>
  <c r="W14" i="3"/>
  <c r="W12" i="3"/>
  <c r="W9" i="3"/>
  <c r="W15" i="2"/>
  <c r="W14" i="2"/>
  <c r="W12" i="2"/>
  <c r="W9" i="2"/>
  <c r="W15" i="1"/>
  <c r="W14" i="1"/>
  <c r="W12" i="1"/>
  <c r="W9" i="1"/>
  <c r="W12" i="11"/>
  <c r="U8" i="1"/>
  <c r="S8" i="1"/>
  <c r="W15" i="11"/>
  <c r="W14" i="11"/>
  <c r="W9" i="11"/>
  <c r="S8" i="11"/>
  <c r="AD67" i="11"/>
  <c r="AD70" i="11"/>
  <c r="T40" i="2"/>
  <c r="T39" i="2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68" i="9"/>
  <c r="AO67" i="9"/>
  <c r="AO66" i="9"/>
  <c r="AO65" i="9"/>
  <c r="AO64" i="9"/>
  <c r="AO63" i="9"/>
  <c r="AO62" i="9"/>
  <c r="AO61" i="9"/>
  <c r="AO60" i="9"/>
  <c r="AO59" i="9"/>
  <c r="AO58" i="9"/>
  <c r="AO57" i="9"/>
  <c r="AO62" i="10"/>
  <c r="AO61" i="10"/>
  <c r="AO60" i="10"/>
  <c r="AO59" i="10"/>
  <c r="AO58" i="10"/>
  <c r="AO57" i="10"/>
  <c r="AO56" i="10"/>
  <c r="AO55" i="10"/>
  <c r="AO54" i="10"/>
  <c r="AO53" i="10"/>
  <c r="AO52" i="10"/>
  <c r="AH68" i="10"/>
  <c r="AG68" i="10"/>
  <c r="AH67" i="10"/>
  <c r="AG67" i="10"/>
  <c r="AH66" i="10"/>
  <c r="AG66" i="10"/>
  <c r="AH63" i="10"/>
  <c r="AG63" i="10"/>
  <c r="AH62" i="10"/>
  <c r="AG62" i="10"/>
  <c r="AH61" i="10"/>
  <c r="AG61" i="10"/>
  <c r="AH60" i="10"/>
  <c r="AG60" i="10"/>
  <c r="AH59" i="10"/>
  <c r="AG59" i="10"/>
  <c r="AH58" i="10"/>
  <c r="AG58" i="10"/>
  <c r="AH57" i="10"/>
  <c r="AG57" i="10"/>
  <c r="AH56" i="10"/>
  <c r="AG56" i="10"/>
  <c r="AH55" i="10"/>
  <c r="AG55" i="10"/>
  <c r="AH54" i="10"/>
  <c r="AG54" i="10"/>
  <c r="AH53" i="10"/>
  <c r="AG53" i="10"/>
  <c r="AH52" i="10"/>
  <c r="AG52" i="10"/>
  <c r="AH51" i="10"/>
  <c r="AG51" i="10"/>
  <c r="AG46" i="10"/>
  <c r="AH45" i="10"/>
  <c r="AG45" i="10"/>
  <c r="AH44" i="10"/>
  <c r="AG44" i="10"/>
  <c r="AH43" i="10"/>
  <c r="AG43" i="10"/>
  <c r="AH42" i="10"/>
  <c r="AG42" i="10"/>
  <c r="AH41" i="10"/>
  <c r="AG41" i="10"/>
  <c r="AH40" i="10"/>
  <c r="AG40" i="10"/>
  <c r="AH39" i="10"/>
  <c r="AG39" i="10"/>
  <c r="AG38" i="10"/>
  <c r="AH36" i="10"/>
  <c r="AG36" i="10"/>
  <c r="AH35" i="10"/>
  <c r="AG35" i="10"/>
  <c r="AH34" i="10"/>
  <c r="AG34" i="10"/>
  <c r="AH32" i="10"/>
  <c r="AG32" i="10"/>
  <c r="AH31" i="10"/>
  <c r="AG31" i="10"/>
  <c r="AH27" i="10"/>
  <c r="AG27" i="10"/>
  <c r="AG30" i="10"/>
  <c r="AH30" i="10"/>
  <c r="AG67" i="9"/>
  <c r="AH67" i="9"/>
  <c r="AH45" i="9"/>
  <c r="AG45" i="9"/>
  <c r="AG28" i="10"/>
  <c r="AD68" i="10"/>
  <c r="AE68" i="10"/>
  <c r="AE34" i="10"/>
  <c r="AG78" i="9"/>
  <c r="AG76" i="9"/>
  <c r="AH78" i="9"/>
  <c r="AH76" i="9"/>
  <c r="AE76" i="9"/>
  <c r="AE72" i="9"/>
  <c r="AE69" i="9"/>
  <c r="AE54" i="9"/>
  <c r="AE49" i="9"/>
  <c r="AE34" i="9"/>
  <c r="AE32" i="9"/>
  <c r="AD32" i="9"/>
  <c r="AD49" i="9"/>
  <c r="AD54" i="9"/>
  <c r="AD69" i="9"/>
  <c r="AD72" i="9"/>
  <c r="AD78" i="9"/>
  <c r="AD76" i="9"/>
  <c r="AE53" i="5"/>
  <c r="AE51" i="5"/>
  <c r="AD81" i="2"/>
  <c r="AD28" i="9"/>
  <c r="AD70" i="10"/>
  <c r="X68" i="10"/>
  <c r="W68" i="10"/>
  <c r="U68" i="10"/>
  <c r="T68" i="10"/>
  <c r="AE35" i="10"/>
  <c r="AE36" i="10" s="1"/>
  <c r="AE37" i="10" s="1"/>
  <c r="AE38" i="10" s="1"/>
  <c r="AE39" i="10" s="1"/>
  <c r="AE40" i="10" s="1"/>
  <c r="AE41" i="10" s="1"/>
  <c r="AE42" i="10" s="1"/>
  <c r="AE43" i="10" s="1"/>
  <c r="AE44" i="10" s="1"/>
  <c r="AE45" i="10" s="1"/>
  <c r="AE31" i="10"/>
  <c r="AE46" i="10"/>
  <c r="AE48" i="10" s="1"/>
  <c r="AE49" i="10" s="1"/>
  <c r="AE51" i="10" s="1"/>
  <c r="AE52" i="10" s="1"/>
  <c r="AE53" i="10" s="1"/>
  <c r="AE54" i="10" s="1"/>
  <c r="AE55" i="10" s="1"/>
  <c r="AE56" i="10" s="1"/>
  <c r="AE57" i="10" s="1"/>
  <c r="AE58" i="10" s="1"/>
  <c r="AE30" i="10"/>
  <c r="AN48" i="7"/>
  <c r="AN39" i="10"/>
  <c r="AO43" i="7"/>
  <c r="AN43" i="7"/>
  <c r="AO42" i="7"/>
  <c r="AN42" i="7"/>
  <c r="AO41" i="7"/>
  <c r="AN41" i="7"/>
  <c r="AO40" i="7"/>
  <c r="AN40" i="7"/>
  <c r="AO39" i="7"/>
  <c r="AN39" i="7"/>
  <c r="AO38" i="7"/>
  <c r="AN38" i="7"/>
  <c r="AO37" i="7"/>
  <c r="AN37" i="7"/>
  <c r="AO36" i="7"/>
  <c r="AN36" i="7"/>
  <c r="AO35" i="7"/>
  <c r="AN35" i="7"/>
  <c r="AO34" i="7"/>
  <c r="AN34" i="7"/>
  <c r="AO48" i="7"/>
  <c r="T52" i="9"/>
  <c r="AN46" i="9"/>
  <c r="AN53" i="9"/>
  <c r="AN48" i="9"/>
  <c r="AN47" i="9"/>
  <c r="AN45" i="9"/>
  <c r="AN44" i="9"/>
  <c r="AN43" i="9"/>
  <c r="AN42" i="9"/>
  <c r="AN41" i="9"/>
  <c r="AN40" i="9"/>
  <c r="AN39" i="9"/>
  <c r="AN38" i="9"/>
  <c r="AN37" i="9"/>
  <c r="C28" i="9"/>
  <c r="D28" i="9"/>
  <c r="E28" i="9"/>
  <c r="F28" i="9"/>
  <c r="G28" i="9"/>
  <c r="H28" i="9"/>
  <c r="I28" i="9"/>
  <c r="J28" i="9"/>
  <c r="K28" i="9"/>
  <c r="L28" i="9"/>
  <c r="M28" i="9"/>
  <c r="S13" i="1"/>
  <c r="S12" i="1"/>
  <c r="S10" i="1"/>
  <c r="Q17" i="1"/>
  <c r="S13" i="2"/>
  <c r="S12" i="2"/>
  <c r="S10" i="2"/>
  <c r="U8" i="2"/>
  <c r="S8" i="2"/>
  <c r="S13" i="4"/>
  <c r="S12" i="4"/>
  <c r="S10" i="4"/>
  <c r="U8" i="4"/>
  <c r="S8" i="4"/>
  <c r="S13" i="3"/>
  <c r="S12" i="3"/>
  <c r="S10" i="3"/>
  <c r="U8" i="3"/>
  <c r="S8" i="3"/>
  <c r="S13" i="5"/>
  <c r="S12" i="5"/>
  <c r="S10" i="5"/>
  <c r="U8" i="5"/>
  <c r="S8" i="5"/>
  <c r="S13" i="7"/>
  <c r="S12" i="7"/>
  <c r="S10" i="7"/>
  <c r="U8" i="7"/>
  <c r="S8" i="7"/>
  <c r="S13" i="9"/>
  <c r="S12" i="9"/>
  <c r="S10" i="9"/>
  <c r="U8" i="9"/>
  <c r="S8" i="9"/>
  <c r="S13" i="11"/>
  <c r="S12" i="11"/>
  <c r="S10" i="11"/>
  <c r="U8" i="11"/>
  <c r="S13" i="10"/>
  <c r="S12" i="10"/>
  <c r="S10" i="10"/>
  <c r="U8" i="10"/>
  <c r="S8" i="10"/>
  <c r="Q17" i="9"/>
  <c r="T80" i="1"/>
  <c r="T53" i="11"/>
  <c r="AO53" i="11" s="1"/>
  <c r="U24" i="10"/>
  <c r="T54" i="11"/>
  <c r="AO54" i="11" s="1"/>
  <c r="T55" i="11"/>
  <c r="AO55" i="11" s="1"/>
  <c r="T56" i="11"/>
  <c r="AO56" i="11" s="1"/>
  <c r="T57" i="11"/>
  <c r="AO57" i="11" s="1"/>
  <c r="T58" i="11"/>
  <c r="AO58" i="11" s="1"/>
  <c r="T59" i="11"/>
  <c r="AO59" i="11" s="1"/>
  <c r="T60" i="11"/>
  <c r="AO60" i="11" s="1"/>
  <c r="T61" i="11"/>
  <c r="AO61" i="11" s="1"/>
  <c r="T62" i="11"/>
  <c r="AO62" i="11" s="1"/>
  <c r="T63" i="11"/>
  <c r="AO63" i="11" s="1"/>
  <c r="T64" i="11"/>
  <c r="AO64" i="11" s="1"/>
  <c r="T65" i="11"/>
  <c r="AO65" i="11" s="1"/>
  <c r="T66" i="11"/>
  <c r="T33" i="11"/>
  <c r="AO33" i="11" s="1"/>
  <c r="T34" i="11"/>
  <c r="AO34" i="11" s="1"/>
  <c r="T35" i="11"/>
  <c r="AO35" i="11" s="1"/>
  <c r="T36" i="11"/>
  <c r="AO36" i="11" s="1"/>
  <c r="T37" i="11"/>
  <c r="AO37" i="11" s="1"/>
  <c r="T38" i="11"/>
  <c r="AO38" i="11" s="1"/>
  <c r="T39" i="11"/>
  <c r="AO39" i="11" s="1"/>
  <c r="T40" i="11"/>
  <c r="AO40" i="11" s="1"/>
  <c r="T41" i="11"/>
  <c r="AO41" i="11" s="1"/>
  <c r="T42" i="11"/>
  <c r="AO42" i="11" s="1"/>
  <c r="T43" i="11"/>
  <c r="AO43" i="11" s="1"/>
  <c r="T44" i="11"/>
  <c r="AO44" i="11" s="1"/>
  <c r="T45" i="11"/>
  <c r="AO45" i="11" s="1"/>
  <c r="T46" i="11"/>
  <c r="AO46" i="11" s="1"/>
  <c r="T47" i="11"/>
  <c r="AO47" i="11" s="1"/>
  <c r="T48" i="11"/>
  <c r="AO48" i="11" s="1"/>
  <c r="T49" i="11"/>
  <c r="AO49" i="11" s="1"/>
  <c r="T31" i="11"/>
  <c r="AO31" i="11" s="1"/>
  <c r="M50" i="11"/>
  <c r="L67" i="11"/>
  <c r="M67" i="11"/>
  <c r="E67" i="11"/>
  <c r="C25" i="11"/>
  <c r="C28" i="11"/>
  <c r="C50" i="11"/>
  <c r="C67" i="11"/>
  <c r="C70" i="11"/>
  <c r="C72" i="11"/>
  <c r="L72" i="10"/>
  <c r="C76" i="7"/>
  <c r="O76" i="7"/>
  <c r="D81" i="3"/>
  <c r="C81" i="3"/>
  <c r="M70" i="11"/>
  <c r="L70" i="11"/>
  <c r="K70" i="11"/>
  <c r="J70" i="11"/>
  <c r="I70" i="11"/>
  <c r="H70" i="11"/>
  <c r="G70" i="11"/>
  <c r="F70" i="11"/>
  <c r="E70" i="11"/>
  <c r="D70" i="11"/>
  <c r="T69" i="11"/>
  <c r="T70" i="11" s="1"/>
  <c r="K67" i="11"/>
  <c r="J67" i="11"/>
  <c r="I67" i="11"/>
  <c r="H67" i="11"/>
  <c r="G67" i="11"/>
  <c r="F67" i="11"/>
  <c r="D67" i="11"/>
  <c r="T52" i="11"/>
  <c r="AO52" i="11" s="1"/>
  <c r="AD50" i="11"/>
  <c r="L50" i="11"/>
  <c r="K50" i="11"/>
  <c r="J50" i="11"/>
  <c r="I50" i="11"/>
  <c r="H50" i="11"/>
  <c r="G50" i="11"/>
  <c r="F50" i="11"/>
  <c r="E50" i="11"/>
  <c r="D50" i="11"/>
  <c r="T32" i="11"/>
  <c r="AO32" i="11" s="1"/>
  <c r="AN30" i="11"/>
  <c r="T30" i="11"/>
  <c r="AD28" i="11"/>
  <c r="M28" i="11"/>
  <c r="L28" i="11"/>
  <c r="K28" i="11"/>
  <c r="J28" i="11"/>
  <c r="I28" i="11"/>
  <c r="H28" i="11"/>
  <c r="G28" i="11"/>
  <c r="F28" i="11"/>
  <c r="E28" i="11"/>
  <c r="D28" i="11"/>
  <c r="T27" i="11"/>
  <c r="AD25" i="11"/>
  <c r="M25" i="11"/>
  <c r="L25" i="11"/>
  <c r="K25" i="11"/>
  <c r="J25" i="11"/>
  <c r="I25" i="11"/>
  <c r="H25" i="11"/>
  <c r="G25" i="11"/>
  <c r="F25" i="11"/>
  <c r="E25" i="11"/>
  <c r="D25" i="11"/>
  <c r="AE24" i="11"/>
  <c r="T24" i="11"/>
  <c r="Q17" i="11"/>
  <c r="AO45" i="10"/>
  <c r="AN45" i="10"/>
  <c r="AO44" i="10"/>
  <c r="AN44" i="10"/>
  <c r="AO43" i="10"/>
  <c r="AN43" i="10"/>
  <c r="AO42" i="10"/>
  <c r="AN42" i="10"/>
  <c r="AO41" i="10"/>
  <c r="AN41" i="10"/>
  <c r="AO40" i="10"/>
  <c r="AN40" i="10"/>
  <c r="AO39" i="10"/>
  <c r="AO38" i="10"/>
  <c r="AN38" i="10"/>
  <c r="AD32" i="10"/>
  <c r="I54" i="9"/>
  <c r="M54" i="9"/>
  <c r="L54" i="9"/>
  <c r="K54" i="9"/>
  <c r="J54" i="9"/>
  <c r="H54" i="9"/>
  <c r="G54" i="9"/>
  <c r="F54" i="9"/>
  <c r="E54" i="9"/>
  <c r="C54" i="9"/>
  <c r="D54" i="9"/>
  <c r="D49" i="9"/>
  <c r="F49" i="9"/>
  <c r="C32" i="9"/>
  <c r="J76" i="9"/>
  <c r="J69" i="9"/>
  <c r="I72" i="9"/>
  <c r="J72" i="9"/>
  <c r="M76" i="9"/>
  <c r="L76" i="9"/>
  <c r="K76" i="9"/>
  <c r="I76" i="9"/>
  <c r="H76" i="9"/>
  <c r="G76" i="9"/>
  <c r="F76" i="9"/>
  <c r="E76" i="9"/>
  <c r="D76" i="9"/>
  <c r="C76" i="9"/>
  <c r="T32" i="10"/>
  <c r="T64" i="10"/>
  <c r="T46" i="10"/>
  <c r="C25" i="10"/>
  <c r="C28" i="10"/>
  <c r="C32" i="10"/>
  <c r="C46" i="10"/>
  <c r="E49" i="10"/>
  <c r="C49" i="10"/>
  <c r="D49" i="10"/>
  <c r="D64" i="10"/>
  <c r="C64" i="10"/>
  <c r="M70" i="10"/>
  <c r="L70" i="10"/>
  <c r="K70" i="10"/>
  <c r="J70" i="10"/>
  <c r="I70" i="10"/>
  <c r="H70" i="10"/>
  <c r="G70" i="10"/>
  <c r="F70" i="10"/>
  <c r="E70" i="10"/>
  <c r="D70" i="10"/>
  <c r="C70" i="10"/>
  <c r="M68" i="10"/>
  <c r="L68" i="10"/>
  <c r="K68" i="10"/>
  <c r="J68" i="10"/>
  <c r="I68" i="10"/>
  <c r="H68" i="10"/>
  <c r="G68" i="10"/>
  <c r="F68" i="10"/>
  <c r="E68" i="10"/>
  <c r="D68" i="10"/>
  <c r="C68" i="10"/>
  <c r="T67" i="10"/>
  <c r="T66" i="10"/>
  <c r="AD64" i="10"/>
  <c r="M64" i="10"/>
  <c r="L64" i="10"/>
  <c r="K64" i="10"/>
  <c r="J64" i="10"/>
  <c r="I64" i="10"/>
  <c r="H64" i="10"/>
  <c r="G64" i="10"/>
  <c r="F64" i="10"/>
  <c r="E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AD49" i="10"/>
  <c r="M49" i="10"/>
  <c r="L49" i="10"/>
  <c r="K49" i="10"/>
  <c r="J49" i="10"/>
  <c r="I49" i="10"/>
  <c r="H49" i="10"/>
  <c r="G49" i="10"/>
  <c r="F49" i="10"/>
  <c r="AN48" i="10"/>
  <c r="T48" i="10"/>
  <c r="T49" i="10" s="1"/>
  <c r="T70" i="10" s="1"/>
  <c r="AD46" i="10"/>
  <c r="M46" i="10"/>
  <c r="L46" i="10"/>
  <c r="K46" i="10"/>
  <c r="J46" i="10"/>
  <c r="I46" i="10"/>
  <c r="H46" i="10"/>
  <c r="G46" i="10"/>
  <c r="F46" i="10"/>
  <c r="E46" i="10"/>
  <c r="D46" i="10"/>
  <c r="T45" i="10"/>
  <c r="T44" i="10"/>
  <c r="T43" i="10"/>
  <c r="T42" i="10"/>
  <c r="T41" i="10"/>
  <c r="T40" i="10"/>
  <c r="T39" i="10"/>
  <c r="T38" i="10"/>
  <c r="AN37" i="10"/>
  <c r="T37" i="10"/>
  <c r="AN36" i="10"/>
  <c r="T36" i="10"/>
  <c r="AN35" i="10"/>
  <c r="T35" i="10"/>
  <c r="AN34" i="10"/>
  <c r="T34" i="10"/>
  <c r="M32" i="10"/>
  <c r="L32" i="10"/>
  <c r="K32" i="10"/>
  <c r="J32" i="10"/>
  <c r="I32" i="10"/>
  <c r="H32" i="10"/>
  <c r="G32" i="10"/>
  <c r="F32" i="10"/>
  <c r="E32" i="10"/>
  <c r="D32" i="10"/>
  <c r="AN31" i="10"/>
  <c r="T31" i="10"/>
  <c r="AN30" i="10"/>
  <c r="T30" i="10"/>
  <c r="AD28" i="10"/>
  <c r="M28" i="10"/>
  <c r="L28" i="10"/>
  <c r="K28" i="10"/>
  <c r="J28" i="10"/>
  <c r="I28" i="10"/>
  <c r="H28" i="10"/>
  <c r="G28" i="10"/>
  <c r="F28" i="10"/>
  <c r="E28" i="10"/>
  <c r="D28" i="10"/>
  <c r="T27" i="10"/>
  <c r="AD25" i="10"/>
  <c r="M25" i="10"/>
  <c r="L25" i="10"/>
  <c r="K25" i="10"/>
  <c r="J25" i="10"/>
  <c r="I25" i="10"/>
  <c r="H25" i="10"/>
  <c r="G25" i="10"/>
  <c r="F25" i="10"/>
  <c r="E25" i="10"/>
  <c r="D25" i="10"/>
  <c r="AE24" i="10"/>
  <c r="T24" i="10"/>
  <c r="Q17" i="10"/>
  <c r="T75" i="9"/>
  <c r="T74" i="9"/>
  <c r="T76" i="9" s="1"/>
  <c r="Q17" i="2"/>
  <c r="Q17" i="3"/>
  <c r="Q17" i="4"/>
  <c r="Q17" i="5"/>
  <c r="Q17" i="7"/>
  <c r="T43" i="9"/>
  <c r="AO43" i="9" s="1"/>
  <c r="T44" i="9"/>
  <c r="AO44" i="9" s="1"/>
  <c r="T45" i="9"/>
  <c r="AO45" i="9" s="1"/>
  <c r="T46" i="9"/>
  <c r="AO46" i="9" s="1"/>
  <c r="T47" i="9"/>
  <c r="AO47" i="9" s="1"/>
  <c r="T48" i="9"/>
  <c r="AO48" i="9" s="1"/>
  <c r="T67" i="9"/>
  <c r="T66" i="9"/>
  <c r="T65" i="9"/>
  <c r="T64" i="9"/>
  <c r="T63" i="9"/>
  <c r="T62" i="9"/>
  <c r="T61" i="9"/>
  <c r="T60" i="9"/>
  <c r="T59" i="9"/>
  <c r="T58" i="9"/>
  <c r="T57" i="9"/>
  <c r="T53" i="9"/>
  <c r="AO53" i="9" s="1"/>
  <c r="T42" i="9"/>
  <c r="AO42" i="9" s="1"/>
  <c r="T41" i="9"/>
  <c r="AO41" i="9" s="1"/>
  <c r="T40" i="9"/>
  <c r="AO40" i="9" s="1"/>
  <c r="T39" i="9"/>
  <c r="AO39" i="9" s="1"/>
  <c r="T38" i="9"/>
  <c r="AO38" i="9" s="1"/>
  <c r="C55" i="5"/>
  <c r="D55" i="5"/>
  <c r="E55" i="5"/>
  <c r="F55" i="5"/>
  <c r="G55" i="5"/>
  <c r="H55" i="5"/>
  <c r="I55" i="5"/>
  <c r="J55" i="5"/>
  <c r="K55" i="5"/>
  <c r="L55" i="5"/>
  <c r="M55" i="5"/>
  <c r="AO27" i="7"/>
  <c r="M32" i="9"/>
  <c r="L32" i="9"/>
  <c r="K32" i="9"/>
  <c r="J32" i="9"/>
  <c r="I32" i="9"/>
  <c r="H32" i="9"/>
  <c r="G32" i="9"/>
  <c r="F32" i="9"/>
  <c r="E32" i="9"/>
  <c r="D32" i="9"/>
  <c r="AN31" i="9"/>
  <c r="T31" i="9"/>
  <c r="AN30" i="9"/>
  <c r="T30" i="9"/>
  <c r="T32" i="9" s="1"/>
  <c r="M72" i="9"/>
  <c r="L72" i="9"/>
  <c r="K72" i="9"/>
  <c r="H72" i="9"/>
  <c r="G72" i="9"/>
  <c r="F72" i="9"/>
  <c r="E72" i="9"/>
  <c r="D72" i="9"/>
  <c r="C72" i="9"/>
  <c r="T71" i="9"/>
  <c r="T72" i="9" s="1"/>
  <c r="M69" i="9"/>
  <c r="L69" i="9"/>
  <c r="K69" i="9"/>
  <c r="I69" i="9"/>
  <c r="H69" i="9"/>
  <c r="G69" i="9"/>
  <c r="F69" i="9"/>
  <c r="E69" i="9"/>
  <c r="D69" i="9"/>
  <c r="C69" i="9"/>
  <c r="T68" i="9"/>
  <c r="T56" i="9"/>
  <c r="T69" i="9" s="1"/>
  <c r="AN52" i="9"/>
  <c r="AN51" i="9"/>
  <c r="T51" i="9"/>
  <c r="T54" i="9" s="1"/>
  <c r="M49" i="9"/>
  <c r="L49" i="9"/>
  <c r="K49" i="9"/>
  <c r="J49" i="9"/>
  <c r="I49" i="9"/>
  <c r="H49" i="9"/>
  <c r="G49" i="9"/>
  <c r="E49" i="9"/>
  <c r="C49" i="9"/>
  <c r="T37" i="9"/>
  <c r="AO37" i="9" s="1"/>
  <c r="AN36" i="9"/>
  <c r="T36" i="9"/>
  <c r="AN35" i="9"/>
  <c r="T35" i="9"/>
  <c r="AN34" i="9"/>
  <c r="T34" i="9"/>
  <c r="T27" i="9"/>
  <c r="T28" i="9" s="1"/>
  <c r="AD25" i="9"/>
  <c r="M25" i="9"/>
  <c r="L25" i="9"/>
  <c r="K25" i="9"/>
  <c r="J25" i="9"/>
  <c r="I25" i="9"/>
  <c r="H25" i="9"/>
  <c r="G25" i="9"/>
  <c r="F25" i="9"/>
  <c r="E25" i="9"/>
  <c r="D25" i="9"/>
  <c r="C25" i="9"/>
  <c r="AE24" i="9"/>
  <c r="T24" i="9"/>
  <c r="L49" i="7"/>
  <c r="K49" i="7"/>
  <c r="J49" i="7"/>
  <c r="I49" i="7"/>
  <c r="H49" i="7"/>
  <c r="G49" i="7"/>
  <c r="F49" i="7"/>
  <c r="E49" i="7"/>
  <c r="D49" i="7"/>
  <c r="C49" i="7"/>
  <c r="M49" i="7"/>
  <c r="T49" i="7"/>
  <c r="I74" i="7"/>
  <c r="T74" i="7"/>
  <c r="T72" i="7"/>
  <c r="T68" i="7"/>
  <c r="T25" i="7"/>
  <c r="T29" i="7"/>
  <c r="T45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48" i="7"/>
  <c r="T47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28" i="7"/>
  <c r="T27" i="7"/>
  <c r="T71" i="7"/>
  <c r="L74" i="7"/>
  <c r="K74" i="7"/>
  <c r="J74" i="7"/>
  <c r="H74" i="7"/>
  <c r="G74" i="7"/>
  <c r="F74" i="7"/>
  <c r="E74" i="7"/>
  <c r="D74" i="7"/>
  <c r="C74" i="7"/>
  <c r="M74" i="7"/>
  <c r="C25" i="7"/>
  <c r="C29" i="7"/>
  <c r="C45" i="7"/>
  <c r="D45" i="7"/>
  <c r="E45" i="7"/>
  <c r="F45" i="7"/>
  <c r="G45" i="7"/>
  <c r="H45" i="7"/>
  <c r="I45" i="7"/>
  <c r="J45" i="7"/>
  <c r="K45" i="7"/>
  <c r="M45" i="7"/>
  <c r="L45" i="7"/>
  <c r="C72" i="7"/>
  <c r="J72" i="7"/>
  <c r="D68" i="7"/>
  <c r="C68" i="7"/>
  <c r="F68" i="7"/>
  <c r="H68" i="7"/>
  <c r="G68" i="7"/>
  <c r="M68" i="7"/>
  <c r="L68" i="7"/>
  <c r="K68" i="7"/>
  <c r="J68" i="7"/>
  <c r="E68" i="7"/>
  <c r="I68" i="7"/>
  <c r="J25" i="7"/>
  <c r="J29" i="7"/>
  <c r="H52" i="4"/>
  <c r="L84" i="4"/>
  <c r="M84" i="4"/>
  <c r="T53" i="5"/>
  <c r="AE24" i="7"/>
  <c r="U24" i="7"/>
  <c r="AD72" i="7"/>
  <c r="AD68" i="7"/>
  <c r="AD45" i="7"/>
  <c r="AD49" i="7"/>
  <c r="AG41" i="5"/>
  <c r="AG37" i="5"/>
  <c r="AG25" i="5"/>
  <c r="AG28" i="5"/>
  <c r="AG51" i="5"/>
  <c r="AH51" i="5"/>
  <c r="AE27" i="5"/>
  <c r="AE24" i="5"/>
  <c r="AD53" i="5"/>
  <c r="AO39" i="5"/>
  <c r="T49" i="5"/>
  <c r="T40" i="5"/>
  <c r="U34" i="5"/>
  <c r="U31" i="5"/>
  <c r="U24" i="5"/>
  <c r="T24" i="7"/>
  <c r="AD72" i="11" l="1"/>
  <c r="AG52" i="11"/>
  <c r="AG70" i="11"/>
  <c r="AG69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1" i="11"/>
  <c r="AG30" i="11"/>
  <c r="AG32" i="11"/>
  <c r="AG27" i="11"/>
  <c r="W16" i="10"/>
  <c r="W16" i="9"/>
  <c r="W16" i="7"/>
  <c r="W16" i="5"/>
  <c r="W16" i="4"/>
  <c r="W16" i="3"/>
  <c r="W16" i="2"/>
  <c r="W16" i="1"/>
  <c r="W16" i="11"/>
  <c r="D72" i="11"/>
  <c r="E72" i="11"/>
  <c r="F72" i="11"/>
  <c r="G72" i="11"/>
  <c r="H72" i="11"/>
  <c r="I72" i="11"/>
  <c r="J72" i="11"/>
  <c r="K72" i="11"/>
  <c r="L72" i="11"/>
  <c r="M72" i="11"/>
  <c r="AE59" i="10"/>
  <c r="AE60" i="10" s="1"/>
  <c r="AE61" i="10" s="1"/>
  <c r="AE62" i="10" s="1"/>
  <c r="AE63" i="10" s="1"/>
  <c r="AE64" i="10" s="1"/>
  <c r="AE66" i="10" s="1"/>
  <c r="AE67" i="10" s="1"/>
  <c r="AE70" i="10" s="1"/>
  <c r="S15" i="1"/>
  <c r="S15" i="2"/>
  <c r="S15" i="4"/>
  <c r="S15" i="3"/>
  <c r="S15" i="5"/>
  <c r="S15" i="7"/>
  <c r="S15" i="9"/>
  <c r="S15" i="11"/>
  <c r="S15" i="10"/>
  <c r="T67" i="11"/>
  <c r="T25" i="11"/>
  <c r="AO24" i="11"/>
  <c r="U24" i="11"/>
  <c r="AE25" i="11"/>
  <c r="T28" i="11"/>
  <c r="AO27" i="11"/>
  <c r="T50" i="11"/>
  <c r="AO30" i="11"/>
  <c r="AO66" i="11"/>
  <c r="AG67" i="11"/>
  <c r="AO69" i="11"/>
  <c r="T49" i="9"/>
  <c r="T25" i="10"/>
  <c r="AO24" i="10"/>
  <c r="AE25" i="10"/>
  <c r="T28" i="10"/>
  <c r="AO27" i="10"/>
  <c r="AO30" i="10"/>
  <c r="AO31" i="10"/>
  <c r="AO34" i="10"/>
  <c r="AO35" i="10"/>
  <c r="AO36" i="10"/>
  <c r="AO37" i="10"/>
  <c r="AO48" i="10"/>
  <c r="AO51" i="10"/>
  <c r="AO63" i="10"/>
  <c r="AO66" i="10"/>
  <c r="AO67" i="10"/>
  <c r="AO74" i="9"/>
  <c r="AO75" i="9"/>
  <c r="AO30" i="9"/>
  <c r="AO31" i="9"/>
  <c r="T25" i="9"/>
  <c r="AO24" i="9"/>
  <c r="U24" i="9"/>
  <c r="AE25" i="9"/>
  <c r="AO27" i="9"/>
  <c r="AO34" i="9"/>
  <c r="AO35" i="9"/>
  <c r="AO36" i="9"/>
  <c r="AO51" i="9"/>
  <c r="AO52" i="9"/>
  <c r="AO56" i="9"/>
  <c r="AO71" i="9"/>
  <c r="O74" i="7"/>
  <c r="U25" i="7"/>
  <c r="U27" i="7" s="1"/>
  <c r="AH32" i="9" l="1"/>
  <c r="AG32" i="9"/>
  <c r="AH31" i="9"/>
  <c r="AG31" i="9"/>
  <c r="AH30" i="9"/>
  <c r="AG30" i="9"/>
  <c r="AG48" i="9"/>
  <c r="AG47" i="9"/>
  <c r="AG46" i="9"/>
  <c r="AG44" i="9"/>
  <c r="AG43" i="9"/>
  <c r="AG42" i="9"/>
  <c r="AG41" i="9"/>
  <c r="AG40" i="9"/>
  <c r="AG39" i="9"/>
  <c r="AG38" i="9"/>
  <c r="AG37" i="9"/>
  <c r="AG36" i="9"/>
  <c r="AG35" i="9"/>
  <c r="AH34" i="9"/>
  <c r="AG34" i="9"/>
  <c r="AG53" i="9"/>
  <c r="AG52" i="9"/>
  <c r="AG51" i="9"/>
  <c r="AG54" i="9"/>
  <c r="AG66" i="9"/>
  <c r="AG65" i="9"/>
  <c r="AG64" i="9"/>
  <c r="AG63" i="9"/>
  <c r="AG62" i="9"/>
  <c r="AG61" i="9"/>
  <c r="AG60" i="9"/>
  <c r="AG59" i="9"/>
  <c r="AG58" i="9"/>
  <c r="AG57" i="9"/>
  <c r="AG56" i="9"/>
  <c r="AG68" i="9"/>
  <c r="AG69" i="9"/>
  <c r="T72" i="11"/>
  <c r="S16" i="11" s="1"/>
  <c r="W67" i="11"/>
  <c r="AG24" i="11"/>
  <c r="AH24" i="11"/>
  <c r="AG25" i="11"/>
  <c r="AG28" i="11"/>
  <c r="AG50" i="11"/>
  <c r="O72" i="11"/>
  <c r="W28" i="11"/>
  <c r="AE27" i="11"/>
  <c r="AH27" i="11" s="1"/>
  <c r="AH25" i="11"/>
  <c r="U25" i="11"/>
  <c r="U27" i="11" s="1"/>
  <c r="X24" i="11"/>
  <c r="W25" i="11"/>
  <c r="AH70" i="10"/>
  <c r="AG70" i="10"/>
  <c r="AG48" i="10"/>
  <c r="AG24" i="10"/>
  <c r="AH24" i="10"/>
  <c r="AG25" i="10"/>
  <c r="AG49" i="10"/>
  <c r="AG64" i="10"/>
  <c r="AH64" i="10"/>
  <c r="O70" i="10"/>
  <c r="W49" i="10"/>
  <c r="AH46" i="10"/>
  <c r="W46" i="10"/>
  <c r="W32" i="10"/>
  <c r="W28" i="10"/>
  <c r="AE27" i="10"/>
  <c r="AH25" i="10"/>
  <c r="U25" i="10"/>
  <c r="X24" i="10"/>
  <c r="W25" i="10"/>
  <c r="AE27" i="9"/>
  <c r="AE28" i="9" s="1"/>
  <c r="U25" i="9"/>
  <c r="S16" i="1" l="1"/>
  <c r="S16" i="2"/>
  <c r="S16" i="4"/>
  <c r="S16" i="3"/>
  <c r="S16" i="5"/>
  <c r="S16" i="7"/>
  <c r="S16" i="9"/>
  <c r="S16" i="10"/>
  <c r="W69" i="11"/>
  <c r="W65" i="11"/>
  <c r="W66" i="11"/>
  <c r="W63" i="11"/>
  <c r="W64" i="11"/>
  <c r="W62" i="11"/>
  <c r="W53" i="11"/>
  <c r="W50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30" i="11"/>
  <c r="W31" i="11"/>
  <c r="X25" i="11"/>
  <c r="AE28" i="11"/>
  <c r="AE30" i="11" s="1"/>
  <c r="W72" i="11"/>
  <c r="W24" i="11"/>
  <c r="W27" i="11"/>
  <c r="W52" i="11"/>
  <c r="W54" i="11"/>
  <c r="W55" i="11"/>
  <c r="W56" i="11"/>
  <c r="W57" i="11"/>
  <c r="W58" i="11"/>
  <c r="W59" i="11"/>
  <c r="W60" i="11"/>
  <c r="W61" i="11"/>
  <c r="W70" i="11"/>
  <c r="M74" i="11"/>
  <c r="L74" i="11"/>
  <c r="K74" i="11"/>
  <c r="J74" i="11"/>
  <c r="I74" i="11"/>
  <c r="H74" i="11"/>
  <c r="G74" i="11"/>
  <c r="F74" i="11"/>
  <c r="E74" i="11"/>
  <c r="D74" i="11"/>
  <c r="C74" i="11"/>
  <c r="O74" i="11" s="1"/>
  <c r="U27" i="10"/>
  <c r="U28" i="10" s="1"/>
  <c r="U30" i="10" s="1"/>
  <c r="U31" i="10" s="1"/>
  <c r="U32" i="10" s="1"/>
  <c r="U34" i="10" s="1"/>
  <c r="X25" i="10"/>
  <c r="AE28" i="10"/>
  <c r="AH48" i="10"/>
  <c r="W70" i="10"/>
  <c r="W24" i="10"/>
  <c r="W27" i="10"/>
  <c r="W30" i="10"/>
  <c r="W31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8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6" i="10"/>
  <c r="W67" i="10"/>
  <c r="W64" i="10"/>
  <c r="M72" i="10"/>
  <c r="K72" i="10"/>
  <c r="J72" i="10"/>
  <c r="I72" i="10"/>
  <c r="H72" i="10"/>
  <c r="G72" i="10"/>
  <c r="F72" i="10"/>
  <c r="E72" i="10"/>
  <c r="D72" i="10"/>
  <c r="C72" i="10"/>
  <c r="O72" i="10" s="1"/>
  <c r="U27" i="9"/>
  <c r="U28" i="9" s="1"/>
  <c r="M72" i="7"/>
  <c r="M25" i="7"/>
  <c r="M29" i="7"/>
  <c r="AD29" i="7"/>
  <c r="L29" i="7"/>
  <c r="K29" i="7"/>
  <c r="I29" i="7"/>
  <c r="H29" i="7"/>
  <c r="G29" i="7"/>
  <c r="F29" i="7"/>
  <c r="E29" i="7"/>
  <c r="D29" i="7"/>
  <c r="AN28" i="7"/>
  <c r="AN27" i="7"/>
  <c r="L72" i="7"/>
  <c r="K72" i="7"/>
  <c r="I72" i="7"/>
  <c r="H72" i="7"/>
  <c r="G72" i="7"/>
  <c r="F72" i="7"/>
  <c r="E72" i="7"/>
  <c r="D72" i="7"/>
  <c r="T70" i="7"/>
  <c r="AN47" i="7"/>
  <c r="AN44" i="7"/>
  <c r="AN33" i="7"/>
  <c r="AN32" i="7"/>
  <c r="AN31" i="7"/>
  <c r="AD25" i="7"/>
  <c r="L25" i="7"/>
  <c r="K25" i="7"/>
  <c r="I25" i="7"/>
  <c r="H25" i="7"/>
  <c r="G25" i="7"/>
  <c r="F25" i="7"/>
  <c r="E25" i="7"/>
  <c r="D25" i="7"/>
  <c r="T28" i="5"/>
  <c r="T37" i="5"/>
  <c r="T41" i="5"/>
  <c r="T47" i="5"/>
  <c r="T51" i="5"/>
  <c r="U27" i="5"/>
  <c r="O53" i="5"/>
  <c r="M53" i="5"/>
  <c r="L53" i="5"/>
  <c r="K53" i="5"/>
  <c r="J53" i="5"/>
  <c r="I53" i="5"/>
  <c r="H53" i="5"/>
  <c r="G53" i="5"/>
  <c r="F53" i="5"/>
  <c r="E53" i="5"/>
  <c r="D53" i="5"/>
  <c r="C53" i="5"/>
  <c r="T50" i="5"/>
  <c r="AO50" i="5"/>
  <c r="C51" i="5"/>
  <c r="D51" i="5"/>
  <c r="E51" i="5"/>
  <c r="F51" i="5"/>
  <c r="G51" i="5"/>
  <c r="H51" i="5"/>
  <c r="I51" i="5"/>
  <c r="J51" i="5"/>
  <c r="K51" i="5"/>
  <c r="L51" i="5"/>
  <c r="M51" i="5"/>
  <c r="AD51" i="5"/>
  <c r="D41" i="5"/>
  <c r="T24" i="5"/>
  <c r="U25" i="5"/>
  <c r="AE25" i="5"/>
  <c r="AO24" i="5"/>
  <c r="C25" i="5"/>
  <c r="D25" i="5"/>
  <c r="E25" i="5"/>
  <c r="F25" i="5"/>
  <c r="G25" i="5"/>
  <c r="H25" i="5"/>
  <c r="I25" i="5"/>
  <c r="J25" i="5"/>
  <c r="K25" i="5"/>
  <c r="L25" i="5"/>
  <c r="M25" i="5"/>
  <c r="AD25" i="5"/>
  <c r="T27" i="5"/>
  <c r="AO27" i="5" s="1"/>
  <c r="C28" i="5"/>
  <c r="D28" i="5"/>
  <c r="E28" i="5"/>
  <c r="F28" i="5"/>
  <c r="G28" i="5"/>
  <c r="H28" i="5"/>
  <c r="I28" i="5"/>
  <c r="J28" i="5"/>
  <c r="K28" i="5"/>
  <c r="L28" i="5"/>
  <c r="M28" i="5"/>
  <c r="AD28" i="5"/>
  <c r="T30" i="5"/>
  <c r="AN30" i="5"/>
  <c r="T31" i="5"/>
  <c r="AO31" i="5" s="1"/>
  <c r="AN31" i="5"/>
  <c r="T32" i="5"/>
  <c r="AN32" i="5"/>
  <c r="T33" i="5"/>
  <c r="AO33" i="5" s="1"/>
  <c r="T34" i="5"/>
  <c r="AO34" i="5" s="1"/>
  <c r="AN34" i="5"/>
  <c r="T35" i="5"/>
  <c r="AO35" i="5" s="1"/>
  <c r="AN35" i="5"/>
  <c r="T36" i="5"/>
  <c r="AO36" i="5" s="1"/>
  <c r="AN36" i="5"/>
  <c r="C37" i="5"/>
  <c r="D37" i="5"/>
  <c r="E37" i="5"/>
  <c r="F37" i="5"/>
  <c r="G37" i="5"/>
  <c r="H37" i="5"/>
  <c r="I37" i="5"/>
  <c r="J37" i="5"/>
  <c r="K37" i="5"/>
  <c r="L37" i="5"/>
  <c r="M37" i="5"/>
  <c r="AD37" i="5"/>
  <c r="T39" i="5"/>
  <c r="AN39" i="5"/>
  <c r="AO40" i="5"/>
  <c r="AN40" i="5"/>
  <c r="C41" i="5"/>
  <c r="E41" i="5"/>
  <c r="F41" i="5"/>
  <c r="G41" i="5"/>
  <c r="H41" i="5"/>
  <c r="I41" i="5"/>
  <c r="J41" i="5"/>
  <c r="K41" i="5"/>
  <c r="L41" i="5"/>
  <c r="M41" i="5"/>
  <c r="AD41" i="5"/>
  <c r="T43" i="5"/>
  <c r="T44" i="5"/>
  <c r="AO44" i="5"/>
  <c r="T45" i="5"/>
  <c r="AO45" i="5"/>
  <c r="T46" i="5"/>
  <c r="AO46" i="5"/>
  <c r="C47" i="5"/>
  <c r="D47" i="5"/>
  <c r="E47" i="5"/>
  <c r="F47" i="5"/>
  <c r="G47" i="5"/>
  <c r="H47" i="5"/>
  <c r="I47" i="5"/>
  <c r="J47" i="5"/>
  <c r="K47" i="5"/>
  <c r="L47" i="5"/>
  <c r="M47" i="5"/>
  <c r="AD47" i="5"/>
  <c r="AE31" i="11" l="1"/>
  <c r="AH30" i="11"/>
  <c r="AH28" i="11"/>
  <c r="U28" i="11"/>
  <c r="U30" i="11" s="1"/>
  <c r="U31" i="11" s="1"/>
  <c r="U32" i="11" s="1"/>
  <c r="U33" i="11" s="1"/>
  <c r="X27" i="11"/>
  <c r="AD74" i="7"/>
  <c r="AG25" i="7"/>
  <c r="AH49" i="10"/>
  <c r="AH28" i="10"/>
  <c r="X27" i="10"/>
  <c r="W31" i="7"/>
  <c r="W29" i="7"/>
  <c r="W28" i="7"/>
  <c r="W27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48" i="7"/>
  <c r="W47" i="7"/>
  <c r="W44" i="7"/>
  <c r="W43" i="7"/>
  <c r="W42" i="7"/>
  <c r="W41" i="7"/>
  <c r="W40" i="7"/>
  <c r="W39" i="7"/>
  <c r="W38" i="7"/>
  <c r="W37" i="7"/>
  <c r="W36" i="7"/>
  <c r="W35" i="7"/>
  <c r="W34" i="7"/>
  <c r="W32" i="7"/>
  <c r="W33" i="7"/>
  <c r="X27" i="7"/>
  <c r="AE28" i="5"/>
  <c r="AE30" i="5" s="1"/>
  <c r="AE31" i="5" s="1"/>
  <c r="AE32" i="5" s="1"/>
  <c r="AE33" i="5" s="1"/>
  <c r="AE34" i="5" s="1"/>
  <c r="AE35" i="5" s="1"/>
  <c r="AE36" i="5" s="1"/>
  <c r="AE37" i="5" s="1"/>
  <c r="AE39" i="5" s="1"/>
  <c r="W51" i="5"/>
  <c r="AO28" i="7"/>
  <c r="AO24" i="7"/>
  <c r="AO31" i="7"/>
  <c r="AO32" i="7"/>
  <c r="AO33" i="7"/>
  <c r="AO44" i="7"/>
  <c r="AO47" i="7"/>
  <c r="AO51" i="7"/>
  <c r="AO67" i="7"/>
  <c r="AO70" i="7"/>
  <c r="AO71" i="7"/>
  <c r="AO49" i="5"/>
  <c r="AO43" i="5"/>
  <c r="U28" i="5"/>
  <c r="U30" i="5" s="1"/>
  <c r="AO32" i="5"/>
  <c r="AO30" i="5"/>
  <c r="T25" i="5"/>
  <c r="AO74" i="1"/>
  <c r="AO73" i="1"/>
  <c r="AO70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48" i="1"/>
  <c r="AN48" i="1"/>
  <c r="AO47" i="1"/>
  <c r="AN47" i="1"/>
  <c r="AO46" i="1"/>
  <c r="AN46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35" i="2"/>
  <c r="AN35" i="2"/>
  <c r="AO31" i="2"/>
  <c r="AO27" i="2"/>
  <c r="AO24" i="2"/>
  <c r="AO78" i="2"/>
  <c r="AO77" i="2"/>
  <c r="AO76" i="2"/>
  <c r="AO75" i="2"/>
  <c r="AO74" i="2"/>
  <c r="AO73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N54" i="2"/>
  <c r="AO53" i="2"/>
  <c r="AN53" i="2"/>
  <c r="AN52" i="2"/>
  <c r="AO51" i="2"/>
  <c r="AN51" i="2"/>
  <c r="AO50" i="2"/>
  <c r="AN50" i="2"/>
  <c r="AO49" i="2"/>
  <c r="AN49" i="2"/>
  <c r="AO48" i="2"/>
  <c r="AN48" i="2"/>
  <c r="AO45" i="2"/>
  <c r="AN45" i="2"/>
  <c r="AO44" i="2"/>
  <c r="AN44" i="2"/>
  <c r="AO43" i="2"/>
  <c r="AN43" i="2"/>
  <c r="AO42" i="2"/>
  <c r="AN42" i="2"/>
  <c r="AO41" i="2"/>
  <c r="AN41" i="2"/>
  <c r="AO40" i="2"/>
  <c r="AN40" i="2"/>
  <c r="AO39" i="2"/>
  <c r="AN39" i="2"/>
  <c r="AN38" i="2"/>
  <c r="AO37" i="2"/>
  <c r="AN37" i="2"/>
  <c r="AO36" i="2"/>
  <c r="AN36" i="2"/>
  <c r="AO34" i="2"/>
  <c r="AN34" i="2"/>
  <c r="AN31" i="2"/>
  <c r="AO30" i="2"/>
  <c r="AN30" i="2"/>
  <c r="AE46" i="2"/>
  <c r="AD46" i="2"/>
  <c r="AE28" i="2"/>
  <c r="AD28" i="2"/>
  <c r="AD32" i="2"/>
  <c r="W59" i="1"/>
  <c r="X59" i="1"/>
  <c r="W57" i="1"/>
  <c r="X57" i="1"/>
  <c r="W29" i="1"/>
  <c r="X29" i="1"/>
  <c r="W25" i="1"/>
  <c r="X24" i="1"/>
  <c r="W24" i="1"/>
  <c r="X27" i="1"/>
  <c r="AO56" i="3"/>
  <c r="AD52" i="4"/>
  <c r="AD84" i="4"/>
  <c r="AD76" i="4"/>
  <c r="AD48" i="4"/>
  <c r="C25" i="4"/>
  <c r="C28" i="4"/>
  <c r="C32" i="4"/>
  <c r="C48" i="4"/>
  <c r="C59" i="4"/>
  <c r="C84" i="4"/>
  <c r="C76" i="4"/>
  <c r="G76" i="4"/>
  <c r="M76" i="4"/>
  <c r="L76" i="4"/>
  <c r="K76" i="4"/>
  <c r="J76" i="4"/>
  <c r="I76" i="4"/>
  <c r="H76" i="4"/>
  <c r="F76" i="4"/>
  <c r="E76" i="4"/>
  <c r="D76" i="4"/>
  <c r="M48" i="4"/>
  <c r="L48" i="4"/>
  <c r="K48" i="4"/>
  <c r="J48" i="4"/>
  <c r="I48" i="4"/>
  <c r="H48" i="4"/>
  <c r="G48" i="4"/>
  <c r="F48" i="4"/>
  <c r="E48" i="4"/>
  <c r="D48" i="4"/>
  <c r="F52" i="4"/>
  <c r="E59" i="4"/>
  <c r="F59" i="4"/>
  <c r="AD59" i="4"/>
  <c r="AN47" i="4"/>
  <c r="AN46" i="4"/>
  <c r="AO40" i="3"/>
  <c r="X24" i="3"/>
  <c r="U24" i="3"/>
  <c r="T75" i="4"/>
  <c r="AO75" i="4" s="1"/>
  <c r="T74" i="4"/>
  <c r="AO74" i="4" s="1"/>
  <c r="T73" i="4"/>
  <c r="AO73" i="4" s="1"/>
  <c r="T72" i="4"/>
  <c r="AO72" i="4" s="1"/>
  <c r="T71" i="4"/>
  <c r="AO71" i="4" s="1"/>
  <c r="T47" i="4"/>
  <c r="AO47" i="4" s="1"/>
  <c r="T46" i="4"/>
  <c r="AO46" i="4" s="1"/>
  <c r="L79" i="3"/>
  <c r="K79" i="3"/>
  <c r="J79" i="3"/>
  <c r="I79" i="3"/>
  <c r="H79" i="3"/>
  <c r="G79" i="3"/>
  <c r="F79" i="3"/>
  <c r="E79" i="3"/>
  <c r="D79" i="3"/>
  <c r="C79" i="3"/>
  <c r="M79" i="3"/>
  <c r="H57" i="3"/>
  <c r="H50" i="3"/>
  <c r="T79" i="3"/>
  <c r="T28" i="3"/>
  <c r="T25" i="3"/>
  <c r="T32" i="3"/>
  <c r="T46" i="3"/>
  <c r="T50" i="3"/>
  <c r="T57" i="3"/>
  <c r="T69" i="3"/>
  <c r="T77" i="3"/>
  <c r="T45" i="4"/>
  <c r="T41" i="4"/>
  <c r="AO41" i="4" s="1"/>
  <c r="K84" i="4"/>
  <c r="J84" i="4"/>
  <c r="I84" i="4"/>
  <c r="H84" i="4"/>
  <c r="G84" i="4"/>
  <c r="F84" i="4"/>
  <c r="E84" i="4"/>
  <c r="D84" i="4"/>
  <c r="T83" i="4"/>
  <c r="T82" i="4"/>
  <c r="T81" i="4"/>
  <c r="T80" i="4"/>
  <c r="T79" i="4"/>
  <c r="T78" i="4"/>
  <c r="T84" i="4" s="1"/>
  <c r="T70" i="4"/>
  <c r="T69" i="4"/>
  <c r="T68" i="4"/>
  <c r="T67" i="4"/>
  <c r="T66" i="4"/>
  <c r="T65" i="4"/>
  <c r="T64" i="4"/>
  <c r="T63" i="4"/>
  <c r="T62" i="4"/>
  <c r="T61" i="4"/>
  <c r="T76" i="4" s="1"/>
  <c r="M59" i="4"/>
  <c r="L59" i="4"/>
  <c r="K59" i="4"/>
  <c r="J59" i="4"/>
  <c r="I59" i="4"/>
  <c r="H59" i="4"/>
  <c r="G59" i="4"/>
  <c r="D59" i="4"/>
  <c r="AN58" i="4"/>
  <c r="T58" i="4"/>
  <c r="AN57" i="4"/>
  <c r="T57" i="4"/>
  <c r="AN56" i="4"/>
  <c r="T56" i="4"/>
  <c r="AN55" i="4"/>
  <c r="T55" i="4"/>
  <c r="AN54" i="4"/>
  <c r="T54" i="4"/>
  <c r="T59" i="4" s="1"/>
  <c r="M52" i="4"/>
  <c r="L52" i="4"/>
  <c r="K52" i="4"/>
  <c r="J52" i="4"/>
  <c r="I52" i="4"/>
  <c r="G52" i="4"/>
  <c r="E52" i="4"/>
  <c r="D52" i="4"/>
  <c r="C52" i="4"/>
  <c r="AN51" i="4"/>
  <c r="T51" i="4"/>
  <c r="AN50" i="4"/>
  <c r="T50" i="4"/>
  <c r="T52" i="4" s="1"/>
  <c r="AN45" i="4"/>
  <c r="AN44" i="4"/>
  <c r="T44" i="4"/>
  <c r="AN43" i="4"/>
  <c r="T43" i="4"/>
  <c r="AN42" i="4"/>
  <c r="T42" i="4"/>
  <c r="AN41" i="4"/>
  <c r="AN40" i="4"/>
  <c r="T40" i="4"/>
  <c r="AN39" i="4"/>
  <c r="T39" i="4"/>
  <c r="AN38" i="4"/>
  <c r="T38" i="4"/>
  <c r="AN37" i="4"/>
  <c r="T37" i="4"/>
  <c r="AN36" i="4"/>
  <c r="T36" i="4"/>
  <c r="AN35" i="4"/>
  <c r="T35" i="4"/>
  <c r="AN34" i="4"/>
  <c r="T34" i="4"/>
  <c r="T48" i="4" s="1"/>
  <c r="AD32" i="4"/>
  <c r="M32" i="4"/>
  <c r="L32" i="4"/>
  <c r="K32" i="4"/>
  <c r="J32" i="4"/>
  <c r="I32" i="4"/>
  <c r="H32" i="4"/>
  <c r="G32" i="4"/>
  <c r="F32" i="4"/>
  <c r="E32" i="4"/>
  <c r="D32" i="4"/>
  <c r="AN31" i="4"/>
  <c r="T31" i="4"/>
  <c r="AO31" i="4" s="1"/>
  <c r="AN30" i="4"/>
  <c r="T30" i="4"/>
  <c r="AD28" i="4"/>
  <c r="M28" i="4"/>
  <c r="L28" i="4"/>
  <c r="K28" i="4"/>
  <c r="J28" i="4"/>
  <c r="I28" i="4"/>
  <c r="H28" i="4"/>
  <c r="G28" i="4"/>
  <c r="F28" i="4"/>
  <c r="E28" i="4"/>
  <c r="D28" i="4"/>
  <c r="T27" i="4"/>
  <c r="AD25" i="4"/>
  <c r="M25" i="4"/>
  <c r="L25" i="4"/>
  <c r="K25" i="4"/>
  <c r="J25" i="4"/>
  <c r="I25" i="4"/>
  <c r="H25" i="4"/>
  <c r="G25" i="4"/>
  <c r="F25" i="4"/>
  <c r="E25" i="4"/>
  <c r="D25" i="4"/>
  <c r="AE24" i="4"/>
  <c r="AE25" i="4" s="1"/>
  <c r="T24" i="4"/>
  <c r="AE27" i="3"/>
  <c r="AE28" i="3"/>
  <c r="AE30" i="3" s="1"/>
  <c r="AE25" i="3"/>
  <c r="AE31" i="3"/>
  <c r="AE32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24" i="3"/>
  <c r="AD25" i="3"/>
  <c r="AD28" i="3"/>
  <c r="AD32" i="3"/>
  <c r="AD46" i="3"/>
  <c r="AD50" i="3"/>
  <c r="AD57" i="3"/>
  <c r="AD69" i="3"/>
  <c r="AD77" i="3"/>
  <c r="AE24" i="2"/>
  <c r="AE40" i="1"/>
  <c r="AF40" i="1"/>
  <c r="V44" i="1"/>
  <c r="U44" i="1"/>
  <c r="AF25" i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1" i="1" s="1"/>
  <c r="AF42" i="1" s="1"/>
  <c r="AF43" i="1" s="1"/>
  <c r="AF44" i="1" s="1"/>
  <c r="AF46" i="1" s="1"/>
  <c r="AF47" i="1" s="1"/>
  <c r="AF48" i="1" s="1"/>
  <c r="AF49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70" i="1" s="1"/>
  <c r="AF71" i="1" s="1"/>
  <c r="AF73" i="1" s="1"/>
  <c r="AF74" i="1" s="1"/>
  <c r="AF75" i="1" s="1"/>
  <c r="AF77" i="1" s="1"/>
  <c r="AF78" i="1" s="1"/>
  <c r="AF80" i="1" s="1"/>
  <c r="AE25" i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1" i="1" s="1"/>
  <c r="AE42" i="1" s="1"/>
  <c r="AE43" i="1" s="1"/>
  <c r="AE44" i="1" s="1"/>
  <c r="AE46" i="1" s="1"/>
  <c r="AE47" i="1" s="1"/>
  <c r="AE48" i="1" s="1"/>
  <c r="V25" i="1"/>
  <c r="U25" i="1"/>
  <c r="V24" i="1"/>
  <c r="AF24" i="1"/>
  <c r="AE24" i="1"/>
  <c r="V24" i="2"/>
  <c r="V25" i="2" s="1"/>
  <c r="V27" i="2" s="1"/>
  <c r="V28" i="2" s="1"/>
  <c r="V30" i="2" s="1"/>
  <c r="V31" i="2" s="1"/>
  <c r="V32" i="2" s="1"/>
  <c r="V34" i="2" s="1"/>
  <c r="V35" i="2" s="1"/>
  <c r="AD25" i="2"/>
  <c r="AD55" i="2"/>
  <c r="AD71" i="2"/>
  <c r="AD79" i="2"/>
  <c r="AN30" i="3"/>
  <c r="AN56" i="3"/>
  <c r="AN55" i="3"/>
  <c r="AN54" i="3"/>
  <c r="AN53" i="3"/>
  <c r="AN52" i="3"/>
  <c r="AN49" i="3"/>
  <c r="AN48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T40" i="3"/>
  <c r="T24" i="3"/>
  <c r="AO24" i="3" s="1"/>
  <c r="AN31" i="3"/>
  <c r="AE32" i="11" l="1"/>
  <c r="AH31" i="11"/>
  <c r="W13" i="10"/>
  <c r="W13" i="9"/>
  <c r="W13" i="7"/>
  <c r="W13" i="5"/>
  <c r="W13" i="4"/>
  <c r="W13" i="3"/>
  <c r="W13" i="2"/>
  <c r="W13" i="1"/>
  <c r="W13" i="11"/>
  <c r="AG59" i="7"/>
  <c r="AD79" i="3"/>
  <c r="AG46" i="3"/>
  <c r="AE46" i="3"/>
  <c r="AH45" i="3"/>
  <c r="Y8" i="10"/>
  <c r="Y8" i="9"/>
  <c r="Y8" i="7"/>
  <c r="Y8" i="5"/>
  <c r="Y8" i="4"/>
  <c r="Y8" i="3"/>
  <c r="Y8" i="2"/>
  <c r="AF24" i="2" s="1"/>
  <c r="Y8" i="1"/>
  <c r="Y8" i="11"/>
  <c r="D86" i="4"/>
  <c r="E86" i="4"/>
  <c r="F86" i="4"/>
  <c r="G86" i="4"/>
  <c r="H86" i="4"/>
  <c r="I86" i="4"/>
  <c r="J86" i="4"/>
  <c r="K86" i="4"/>
  <c r="L86" i="4"/>
  <c r="M86" i="4"/>
  <c r="AD86" i="4"/>
  <c r="C86" i="4"/>
  <c r="AG84" i="4"/>
  <c r="AF27" i="2"/>
  <c r="AF28" i="2" s="1"/>
  <c r="AF30" i="2" s="1"/>
  <c r="AF31" i="2" s="1"/>
  <c r="AF32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25" i="2"/>
  <c r="U34" i="11"/>
  <c r="X33" i="11"/>
  <c r="X28" i="11"/>
  <c r="AG48" i="7"/>
  <c r="AG67" i="7"/>
  <c r="AG66" i="7"/>
  <c r="AG65" i="7"/>
  <c r="AG64" i="7"/>
  <c r="AG63" i="7"/>
  <c r="AG62" i="7"/>
  <c r="AG61" i="7"/>
  <c r="AG60" i="7"/>
  <c r="AG58" i="7"/>
  <c r="AG57" i="7"/>
  <c r="AG56" i="7"/>
  <c r="AG55" i="7"/>
  <c r="AG53" i="7"/>
  <c r="AG52" i="7"/>
  <c r="AG51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29" i="7"/>
  <c r="AG28" i="7"/>
  <c r="AG27" i="7"/>
  <c r="AG24" i="7"/>
  <c r="AH24" i="7"/>
  <c r="X28" i="10"/>
  <c r="M76" i="7"/>
  <c r="AG72" i="7"/>
  <c r="AG25" i="4"/>
  <c r="AG28" i="4"/>
  <c r="AG32" i="4"/>
  <c r="AG52" i="4"/>
  <c r="AG48" i="4"/>
  <c r="AG59" i="4"/>
  <c r="AG82" i="4"/>
  <c r="AG81" i="4"/>
  <c r="AG80" i="4"/>
  <c r="AG79" i="4"/>
  <c r="AG78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58" i="4"/>
  <c r="AG57" i="4"/>
  <c r="AG56" i="4"/>
  <c r="AG55" i="4"/>
  <c r="AG54" i="4"/>
  <c r="AG51" i="4"/>
  <c r="AG50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1" i="4"/>
  <c r="AG30" i="4"/>
  <c r="AG27" i="4"/>
  <c r="AH24" i="4"/>
  <c r="AG24" i="4"/>
  <c r="AG71" i="7"/>
  <c r="AG70" i="7"/>
  <c r="AG54" i="7"/>
  <c r="AG47" i="7"/>
  <c r="AG32" i="7"/>
  <c r="AG31" i="7"/>
  <c r="AG45" i="7"/>
  <c r="AG49" i="7"/>
  <c r="AG68" i="7"/>
  <c r="W25" i="7"/>
  <c r="AG50" i="5"/>
  <c r="AG27" i="5"/>
  <c r="AG44" i="5"/>
  <c r="AG33" i="5"/>
  <c r="AG36" i="5"/>
  <c r="AG45" i="5"/>
  <c r="AG49" i="5"/>
  <c r="AG24" i="5"/>
  <c r="AG31" i="5"/>
  <c r="AH24" i="5"/>
  <c r="AH25" i="5"/>
  <c r="AG32" i="5"/>
  <c r="AG39" i="5"/>
  <c r="AG43" i="5"/>
  <c r="AG46" i="5"/>
  <c r="AG35" i="5"/>
  <c r="AG34" i="5"/>
  <c r="AG40" i="5"/>
  <c r="AH27" i="5"/>
  <c r="AG47" i="5"/>
  <c r="AH28" i="5"/>
  <c r="AG28" i="2"/>
  <c r="AG25" i="2"/>
  <c r="AH25" i="2"/>
  <c r="AG32" i="2"/>
  <c r="AG46" i="2"/>
  <c r="AG55" i="2"/>
  <c r="AG71" i="2"/>
  <c r="AG79" i="2"/>
  <c r="AG78" i="2"/>
  <c r="AG77" i="2"/>
  <c r="AG76" i="2"/>
  <c r="AG75" i="2"/>
  <c r="AG74" i="2"/>
  <c r="AG73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4" i="2"/>
  <c r="AG53" i="2"/>
  <c r="AG52" i="2"/>
  <c r="AG51" i="2"/>
  <c r="AG50" i="2"/>
  <c r="AG49" i="2"/>
  <c r="AG48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1" i="2"/>
  <c r="AG30" i="2"/>
  <c r="AH27" i="2"/>
  <c r="AG27" i="2"/>
  <c r="AG24" i="2"/>
  <c r="AH24" i="2"/>
  <c r="AE25" i="2"/>
  <c r="AE27" i="2" s="1"/>
  <c r="T25" i="4"/>
  <c r="AO24" i="4"/>
  <c r="U24" i="4"/>
  <c r="AE27" i="4"/>
  <c r="T28" i="4"/>
  <c r="AO27" i="4"/>
  <c r="T32" i="4"/>
  <c r="T86" i="4" s="1"/>
  <c r="AO30" i="4"/>
  <c r="O86" i="4"/>
  <c r="AO34" i="4"/>
  <c r="AO35" i="4"/>
  <c r="AO36" i="4"/>
  <c r="AO37" i="4"/>
  <c r="AO38" i="4"/>
  <c r="AO39" i="4"/>
  <c r="AO40" i="4"/>
  <c r="AO42" i="4"/>
  <c r="AO43" i="4"/>
  <c r="AO44" i="4"/>
  <c r="AO45" i="4"/>
  <c r="AO50" i="4"/>
  <c r="AO51" i="4"/>
  <c r="AO54" i="4"/>
  <c r="AO55" i="4"/>
  <c r="AO56" i="4"/>
  <c r="AO57" i="4"/>
  <c r="AO58" i="4"/>
  <c r="AO61" i="4"/>
  <c r="AO62" i="4"/>
  <c r="AO63" i="4"/>
  <c r="AO64" i="4"/>
  <c r="AO65" i="4"/>
  <c r="AO66" i="4"/>
  <c r="AO67" i="4"/>
  <c r="AO68" i="4"/>
  <c r="AO69" i="4"/>
  <c r="AO70" i="4"/>
  <c r="AO78" i="4"/>
  <c r="AO79" i="4"/>
  <c r="AO80" i="4"/>
  <c r="AO81" i="4"/>
  <c r="AO82" i="4"/>
  <c r="AO83" i="4"/>
  <c r="AF45" i="2"/>
  <c r="AF46" i="2" s="1"/>
  <c r="AE49" i="1"/>
  <c r="AE51" i="1" s="1"/>
  <c r="AE52" i="1" s="1"/>
  <c r="AE53" i="1" s="1"/>
  <c r="AE54" i="1" s="1"/>
  <c r="AE55" i="1" s="1"/>
  <c r="AE56" i="1" s="1"/>
  <c r="J46" i="2"/>
  <c r="C71" i="2"/>
  <c r="D71" i="2"/>
  <c r="E71" i="2"/>
  <c r="F71" i="2"/>
  <c r="G71" i="2"/>
  <c r="H71" i="2"/>
  <c r="I71" i="2"/>
  <c r="J71" i="2"/>
  <c r="K71" i="2"/>
  <c r="L71" i="2"/>
  <c r="M71" i="2"/>
  <c r="M79" i="2"/>
  <c r="T79" i="2"/>
  <c r="T71" i="2"/>
  <c r="T70" i="2"/>
  <c r="AE33" i="11" l="1"/>
  <c r="AH32" i="11"/>
  <c r="AH46" i="3"/>
  <c r="AE48" i="3"/>
  <c r="W10" i="10"/>
  <c r="W10" i="9"/>
  <c r="W10" i="7"/>
  <c r="W10" i="5"/>
  <c r="W10" i="4"/>
  <c r="W10" i="3"/>
  <c r="W10" i="2"/>
  <c r="W10" i="1"/>
  <c r="W10" i="11"/>
  <c r="AG77" i="3"/>
  <c r="AG57" i="3"/>
  <c r="AG69" i="3"/>
  <c r="AG27" i="3"/>
  <c r="AH27" i="3"/>
  <c r="AH24" i="3"/>
  <c r="AG28" i="3"/>
  <c r="AH28" i="3"/>
  <c r="AG32" i="3"/>
  <c r="AH32" i="3"/>
  <c r="AG39" i="3"/>
  <c r="AG50" i="3"/>
  <c r="AG76" i="3"/>
  <c r="AG75" i="3"/>
  <c r="AG74" i="3"/>
  <c r="AG73" i="3"/>
  <c r="AG72" i="3"/>
  <c r="AG71" i="3"/>
  <c r="AG68" i="3"/>
  <c r="AG67" i="3"/>
  <c r="AG66" i="3"/>
  <c r="AG65" i="3"/>
  <c r="AG64" i="3"/>
  <c r="AG63" i="3"/>
  <c r="AG62" i="3"/>
  <c r="AG61" i="3"/>
  <c r="AG60" i="3"/>
  <c r="AG59" i="3"/>
  <c r="AG56" i="3"/>
  <c r="AG55" i="3"/>
  <c r="AG54" i="3"/>
  <c r="AG53" i="3"/>
  <c r="AG52" i="3"/>
  <c r="AG49" i="3"/>
  <c r="AG48" i="3"/>
  <c r="AG45" i="3"/>
  <c r="AH44" i="3"/>
  <c r="AG44" i="3"/>
  <c r="AH43" i="3"/>
  <c r="AG43" i="3"/>
  <c r="AH42" i="3"/>
  <c r="AG42" i="3"/>
  <c r="AH41" i="3"/>
  <c r="AG41" i="3"/>
  <c r="AH40" i="3"/>
  <c r="AG40" i="3"/>
  <c r="AH39" i="3"/>
  <c r="AH38" i="3"/>
  <c r="AG38" i="3"/>
  <c r="AH37" i="3"/>
  <c r="AG37" i="3"/>
  <c r="AH36" i="3"/>
  <c r="AG36" i="3"/>
  <c r="AH35" i="3"/>
  <c r="AG35" i="3"/>
  <c r="AH34" i="3"/>
  <c r="AG34" i="3"/>
  <c r="AH31" i="3"/>
  <c r="AG31" i="3"/>
  <c r="AH30" i="3"/>
  <c r="AG30" i="3"/>
  <c r="AG24" i="3"/>
  <c r="AE57" i="1"/>
  <c r="S11" i="1"/>
  <c r="S11" i="2"/>
  <c r="S11" i="4"/>
  <c r="S11" i="3"/>
  <c r="S11" i="5"/>
  <c r="S11" i="7"/>
  <c r="S11" i="9"/>
  <c r="S11" i="11"/>
  <c r="S11" i="10"/>
  <c r="W24" i="4"/>
  <c r="W48" i="4"/>
  <c r="W57" i="4"/>
  <c r="AE28" i="4"/>
  <c r="AH28" i="4" s="1"/>
  <c r="AH27" i="4"/>
  <c r="X24" i="4"/>
  <c r="W11" i="10"/>
  <c r="W11" i="9"/>
  <c r="W11" i="7"/>
  <c r="W11" i="5"/>
  <c r="W11" i="4"/>
  <c r="W11" i="3"/>
  <c r="W11" i="2"/>
  <c r="W11" i="1"/>
  <c r="W11" i="11"/>
  <c r="AG83" i="4"/>
  <c r="AF48" i="2"/>
  <c r="AF49" i="2" s="1"/>
  <c r="AF50" i="2" s="1"/>
  <c r="AF51" i="2" s="1"/>
  <c r="AF52" i="2" s="1"/>
  <c r="AF53" i="2" s="1"/>
  <c r="AF54" i="2" s="1"/>
  <c r="AF55" i="2" s="1"/>
  <c r="U35" i="11"/>
  <c r="X34" i="11"/>
  <c r="AE32" i="10"/>
  <c r="X30" i="10"/>
  <c r="U35" i="10"/>
  <c r="X34" i="10"/>
  <c r="W45" i="7"/>
  <c r="W49" i="7"/>
  <c r="AE25" i="7"/>
  <c r="W74" i="7"/>
  <c r="W24" i="7"/>
  <c r="W70" i="7"/>
  <c r="W71" i="7"/>
  <c r="W72" i="7"/>
  <c r="W68" i="7"/>
  <c r="L76" i="7"/>
  <c r="K76" i="7"/>
  <c r="J76" i="7"/>
  <c r="I76" i="7"/>
  <c r="H76" i="7"/>
  <c r="G76" i="7"/>
  <c r="F76" i="7"/>
  <c r="E76" i="7"/>
  <c r="D76" i="7"/>
  <c r="W50" i="5"/>
  <c r="W25" i="5"/>
  <c r="W35" i="5"/>
  <c r="W40" i="5"/>
  <c r="W30" i="5"/>
  <c r="W53" i="5"/>
  <c r="W36" i="5"/>
  <c r="W45" i="5"/>
  <c r="W44" i="5"/>
  <c r="W27" i="5"/>
  <c r="W47" i="5"/>
  <c r="W39" i="5"/>
  <c r="W46" i="5"/>
  <c r="W24" i="5"/>
  <c r="W32" i="5"/>
  <c r="W49" i="5"/>
  <c r="W41" i="5"/>
  <c r="W43" i="5"/>
  <c r="W33" i="5"/>
  <c r="W34" i="5"/>
  <c r="X27" i="5"/>
  <c r="X25" i="5"/>
  <c r="W28" i="5"/>
  <c r="X24" i="5"/>
  <c r="W31" i="5"/>
  <c r="X28" i="5"/>
  <c r="W37" i="5"/>
  <c r="AE30" i="2"/>
  <c r="AH25" i="4"/>
  <c r="AG76" i="4"/>
  <c r="AE30" i="4"/>
  <c r="AH30" i="4" s="1"/>
  <c r="U25" i="4"/>
  <c r="T49" i="3"/>
  <c r="AO49" i="3" s="1"/>
  <c r="T48" i="3"/>
  <c r="AO48" i="3" s="1"/>
  <c r="T43" i="3"/>
  <c r="AO43" i="3" s="1"/>
  <c r="T42" i="3"/>
  <c r="AO42" i="3" s="1"/>
  <c r="T41" i="3"/>
  <c r="AO41" i="3" s="1"/>
  <c r="T44" i="3"/>
  <c r="AO44" i="3" s="1"/>
  <c r="T38" i="3"/>
  <c r="AO38" i="3" s="1"/>
  <c r="T39" i="3"/>
  <c r="AO39" i="3" s="1"/>
  <c r="L77" i="3"/>
  <c r="M50" i="3"/>
  <c r="L50" i="3"/>
  <c r="K50" i="3"/>
  <c r="J50" i="3"/>
  <c r="I50" i="3"/>
  <c r="G50" i="3"/>
  <c r="F50" i="3"/>
  <c r="D50" i="3"/>
  <c r="C50" i="3"/>
  <c r="E50" i="3"/>
  <c r="M77" i="3"/>
  <c r="K77" i="3"/>
  <c r="J77" i="3"/>
  <c r="I77" i="3"/>
  <c r="H77" i="3"/>
  <c r="G77" i="3"/>
  <c r="F77" i="3"/>
  <c r="E77" i="3"/>
  <c r="D77" i="3"/>
  <c r="C77" i="3"/>
  <c r="T76" i="3"/>
  <c r="AO76" i="3" s="1"/>
  <c r="T75" i="3"/>
  <c r="AO75" i="3" s="1"/>
  <c r="T74" i="3"/>
  <c r="AO74" i="3" s="1"/>
  <c r="T73" i="3"/>
  <c r="AO73" i="3" s="1"/>
  <c r="T72" i="3"/>
  <c r="AO72" i="3" s="1"/>
  <c r="T71" i="3"/>
  <c r="AO71" i="3" s="1"/>
  <c r="M69" i="3"/>
  <c r="L69" i="3"/>
  <c r="K69" i="3"/>
  <c r="J69" i="3"/>
  <c r="I69" i="3"/>
  <c r="H69" i="3"/>
  <c r="G69" i="3"/>
  <c r="F69" i="3"/>
  <c r="E69" i="3"/>
  <c r="D69" i="3"/>
  <c r="C69" i="3"/>
  <c r="T68" i="3"/>
  <c r="AO68" i="3" s="1"/>
  <c r="T67" i="3"/>
  <c r="AO67" i="3" s="1"/>
  <c r="T66" i="3"/>
  <c r="AO66" i="3" s="1"/>
  <c r="T65" i="3"/>
  <c r="AO65" i="3" s="1"/>
  <c r="T64" i="3"/>
  <c r="AO64" i="3" s="1"/>
  <c r="T63" i="3"/>
  <c r="AO63" i="3" s="1"/>
  <c r="T62" i="3"/>
  <c r="AO62" i="3" s="1"/>
  <c r="T61" i="3"/>
  <c r="AO61" i="3" s="1"/>
  <c r="T60" i="3"/>
  <c r="AO60" i="3" s="1"/>
  <c r="T59" i="3"/>
  <c r="AO59" i="3" s="1"/>
  <c r="M57" i="3"/>
  <c r="L57" i="3"/>
  <c r="K57" i="3"/>
  <c r="J57" i="3"/>
  <c r="I57" i="3"/>
  <c r="G57" i="3"/>
  <c r="F57" i="3"/>
  <c r="E57" i="3"/>
  <c r="D57" i="3"/>
  <c r="C57" i="3"/>
  <c r="T56" i="3"/>
  <c r="T55" i="3"/>
  <c r="AO55" i="3" s="1"/>
  <c r="T54" i="3"/>
  <c r="AO54" i="3" s="1"/>
  <c r="T53" i="3"/>
  <c r="AO53" i="3" s="1"/>
  <c r="T52" i="3"/>
  <c r="AO52" i="3" s="1"/>
  <c r="M46" i="3"/>
  <c r="L46" i="3"/>
  <c r="K46" i="3"/>
  <c r="J46" i="3"/>
  <c r="I46" i="3"/>
  <c r="H46" i="3"/>
  <c r="G46" i="3"/>
  <c r="F46" i="3"/>
  <c r="E46" i="3"/>
  <c r="D46" i="3"/>
  <c r="C46" i="3"/>
  <c r="T45" i="3"/>
  <c r="AO45" i="3" s="1"/>
  <c r="T37" i="3"/>
  <c r="AO37" i="3" s="1"/>
  <c r="T36" i="3"/>
  <c r="AO36" i="3" s="1"/>
  <c r="T35" i="3"/>
  <c r="AO35" i="3" s="1"/>
  <c r="T34" i="3"/>
  <c r="AO34" i="3" s="1"/>
  <c r="M32" i="3"/>
  <c r="L32" i="3"/>
  <c r="K32" i="3"/>
  <c r="J32" i="3"/>
  <c r="I32" i="3"/>
  <c r="H32" i="3"/>
  <c r="G32" i="3"/>
  <c r="F32" i="3"/>
  <c r="E32" i="3"/>
  <c r="D32" i="3"/>
  <c r="C32" i="3"/>
  <c r="T31" i="3"/>
  <c r="AO31" i="3" s="1"/>
  <c r="T30" i="3"/>
  <c r="AO30" i="3" s="1"/>
  <c r="M28" i="3"/>
  <c r="L28" i="3"/>
  <c r="K28" i="3"/>
  <c r="J28" i="3"/>
  <c r="I28" i="3"/>
  <c r="H28" i="3"/>
  <c r="G28" i="3"/>
  <c r="F28" i="3"/>
  <c r="E28" i="3"/>
  <c r="D28" i="3"/>
  <c r="C28" i="3"/>
  <c r="T27" i="3"/>
  <c r="AO27" i="3" s="1"/>
  <c r="M25" i="3"/>
  <c r="L25" i="3"/>
  <c r="K25" i="3"/>
  <c r="J25" i="3"/>
  <c r="I25" i="3"/>
  <c r="H25" i="3"/>
  <c r="G25" i="3"/>
  <c r="F25" i="3"/>
  <c r="E25" i="3"/>
  <c r="D25" i="3"/>
  <c r="C25" i="3"/>
  <c r="U24" i="1"/>
  <c r="T24" i="1"/>
  <c r="T48" i="2"/>
  <c r="T45" i="2"/>
  <c r="T44" i="2"/>
  <c r="T78" i="2"/>
  <c r="T77" i="2"/>
  <c r="T76" i="2"/>
  <c r="T75" i="2"/>
  <c r="T74" i="2"/>
  <c r="T64" i="2"/>
  <c r="T49" i="2"/>
  <c r="T52" i="2"/>
  <c r="AO54" i="2"/>
  <c r="T53" i="2"/>
  <c r="T51" i="2"/>
  <c r="T34" i="2"/>
  <c r="T31" i="2"/>
  <c r="T30" i="2"/>
  <c r="T32" i="2" s="1"/>
  <c r="L79" i="2"/>
  <c r="J79" i="2"/>
  <c r="I79" i="2"/>
  <c r="H79" i="2"/>
  <c r="G79" i="2"/>
  <c r="F79" i="2"/>
  <c r="E79" i="2"/>
  <c r="D79" i="2"/>
  <c r="C79" i="2"/>
  <c r="K79" i="2"/>
  <c r="C25" i="2"/>
  <c r="C28" i="2"/>
  <c r="M32" i="2"/>
  <c r="L32" i="2"/>
  <c r="K32" i="2"/>
  <c r="J32" i="2"/>
  <c r="I32" i="2"/>
  <c r="H32" i="2"/>
  <c r="G32" i="2"/>
  <c r="F32" i="2"/>
  <c r="E32" i="2"/>
  <c r="D32" i="2"/>
  <c r="C32" i="2"/>
  <c r="M46" i="2"/>
  <c r="L46" i="2"/>
  <c r="K46" i="2"/>
  <c r="I46" i="2"/>
  <c r="H46" i="2"/>
  <c r="G46" i="2"/>
  <c r="F46" i="2"/>
  <c r="E46" i="2"/>
  <c r="D46" i="2"/>
  <c r="C46" i="2"/>
  <c r="D55" i="2"/>
  <c r="M55" i="2"/>
  <c r="L55" i="2"/>
  <c r="K55" i="2"/>
  <c r="J55" i="2"/>
  <c r="I55" i="2"/>
  <c r="H55" i="2"/>
  <c r="G55" i="2"/>
  <c r="F55" i="2"/>
  <c r="E55" i="2"/>
  <c r="C55" i="2"/>
  <c r="M28" i="2"/>
  <c r="L28" i="2"/>
  <c r="K28" i="2"/>
  <c r="J28" i="2"/>
  <c r="I28" i="2"/>
  <c r="H28" i="2"/>
  <c r="G28" i="2"/>
  <c r="F28" i="2"/>
  <c r="E28" i="2"/>
  <c r="D28" i="2"/>
  <c r="T27" i="2"/>
  <c r="M25" i="2"/>
  <c r="L25" i="2"/>
  <c r="K25" i="2"/>
  <c r="J25" i="2"/>
  <c r="I25" i="2"/>
  <c r="H25" i="2"/>
  <c r="G25" i="2"/>
  <c r="F25" i="2"/>
  <c r="E25" i="2"/>
  <c r="D25" i="2"/>
  <c r="T24" i="2"/>
  <c r="T73" i="2"/>
  <c r="T69" i="2"/>
  <c r="T68" i="2"/>
  <c r="T67" i="2"/>
  <c r="T66" i="2"/>
  <c r="T65" i="2"/>
  <c r="T63" i="2"/>
  <c r="T62" i="2"/>
  <c r="T61" i="2"/>
  <c r="T60" i="2"/>
  <c r="T59" i="2"/>
  <c r="T58" i="2"/>
  <c r="T57" i="2"/>
  <c r="T43" i="2"/>
  <c r="T42" i="2"/>
  <c r="T41" i="2"/>
  <c r="T38" i="2"/>
  <c r="T37" i="2"/>
  <c r="T36" i="2"/>
  <c r="T35" i="2"/>
  <c r="AD78" i="1"/>
  <c r="AD75" i="1"/>
  <c r="AD71" i="1"/>
  <c r="AD68" i="1"/>
  <c r="AD49" i="1"/>
  <c r="AD44" i="1"/>
  <c r="T43" i="1"/>
  <c r="F44" i="1"/>
  <c r="E44" i="1"/>
  <c r="D44" i="1"/>
  <c r="C44" i="1"/>
  <c r="M44" i="1"/>
  <c r="L44" i="1"/>
  <c r="H44" i="1"/>
  <c r="C49" i="1"/>
  <c r="C68" i="1"/>
  <c r="D68" i="1"/>
  <c r="E68" i="1"/>
  <c r="F68" i="1"/>
  <c r="G68" i="1"/>
  <c r="H68" i="1"/>
  <c r="I68" i="1"/>
  <c r="J68" i="1"/>
  <c r="K68" i="1"/>
  <c r="L68" i="1"/>
  <c r="M68" i="1"/>
  <c r="M78" i="1"/>
  <c r="AE34" i="11" l="1"/>
  <c r="AH33" i="11"/>
  <c r="AH48" i="3"/>
  <c r="AE49" i="3"/>
  <c r="AD80" i="1"/>
  <c r="AE58" i="1"/>
  <c r="AH57" i="1"/>
  <c r="AF57" i="2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U36" i="11"/>
  <c r="X35" i="11"/>
  <c r="AO38" i="2"/>
  <c r="T46" i="2"/>
  <c r="U36" i="10"/>
  <c r="X35" i="10"/>
  <c r="X32" i="10"/>
  <c r="X31" i="10"/>
  <c r="AO52" i="2"/>
  <c r="AH25" i="7"/>
  <c r="AE27" i="7"/>
  <c r="U28" i="7"/>
  <c r="X24" i="7"/>
  <c r="O55" i="5"/>
  <c r="AE31" i="2"/>
  <c r="AH30" i="2"/>
  <c r="AE31" i="4"/>
  <c r="U27" i="4"/>
  <c r="M88" i="4"/>
  <c r="L88" i="4"/>
  <c r="K88" i="4"/>
  <c r="J88" i="4"/>
  <c r="I88" i="4"/>
  <c r="H88" i="4"/>
  <c r="G88" i="4"/>
  <c r="F88" i="4"/>
  <c r="E88" i="4"/>
  <c r="D88" i="4"/>
  <c r="C88" i="4"/>
  <c r="O88" i="4" s="1"/>
  <c r="U24" i="2"/>
  <c r="U25" i="2" s="1"/>
  <c r="T25" i="2"/>
  <c r="T28" i="2"/>
  <c r="C81" i="2"/>
  <c r="D81" i="2"/>
  <c r="E81" i="2"/>
  <c r="F81" i="2"/>
  <c r="G81" i="2"/>
  <c r="H81" i="2"/>
  <c r="I81" i="2"/>
  <c r="J81" i="2"/>
  <c r="K81" i="2"/>
  <c r="L81" i="2"/>
  <c r="M81" i="2"/>
  <c r="T81" i="2"/>
  <c r="T60" i="1"/>
  <c r="T61" i="1"/>
  <c r="T62" i="1"/>
  <c r="T56" i="1"/>
  <c r="G44" i="1"/>
  <c r="I44" i="1"/>
  <c r="J44" i="1"/>
  <c r="K44" i="1"/>
  <c r="AE35" i="11" l="1"/>
  <c r="AH34" i="11"/>
  <c r="AE50" i="3"/>
  <c r="AH49" i="3"/>
  <c r="AE59" i="1"/>
  <c r="AH58" i="1"/>
  <c r="AG24" i="1"/>
  <c r="W8" i="10"/>
  <c r="W17" i="10" s="1"/>
  <c r="W8" i="9"/>
  <c r="W17" i="9" s="1"/>
  <c r="W8" i="7"/>
  <c r="W17" i="7" s="1"/>
  <c r="W8" i="5"/>
  <c r="W17" i="5" s="1"/>
  <c r="W8" i="4"/>
  <c r="W17" i="4" s="1"/>
  <c r="W8" i="3"/>
  <c r="W17" i="3" s="1"/>
  <c r="W8" i="2"/>
  <c r="W17" i="2" s="1"/>
  <c r="W8" i="1"/>
  <c r="W17" i="1" s="1"/>
  <c r="W8" i="11"/>
  <c r="AG67" i="1"/>
  <c r="AG65" i="1"/>
  <c r="AG71" i="1"/>
  <c r="AG49" i="1"/>
  <c r="AH49" i="1"/>
  <c r="AG44" i="1"/>
  <c r="AG70" i="1"/>
  <c r="AG75" i="1"/>
  <c r="AG78" i="1"/>
  <c r="AG77" i="1"/>
  <c r="AG74" i="1"/>
  <c r="AG73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H48" i="1"/>
  <c r="AG48" i="1"/>
  <c r="AH47" i="1"/>
  <c r="AG47" i="1"/>
  <c r="AH46" i="1"/>
  <c r="AG46" i="1"/>
  <c r="AG66" i="1"/>
  <c r="AG64" i="1"/>
  <c r="AG63" i="1"/>
  <c r="AG62" i="1"/>
  <c r="AG61" i="1"/>
  <c r="AG60" i="1"/>
  <c r="AG59" i="1"/>
  <c r="AG58" i="1"/>
  <c r="AG57" i="1"/>
  <c r="AG56" i="1"/>
  <c r="AH55" i="1"/>
  <c r="AG55" i="1"/>
  <c r="AH54" i="1"/>
  <c r="AG54" i="1"/>
  <c r="AH53" i="1"/>
  <c r="AG53" i="1"/>
  <c r="AH52" i="1"/>
  <c r="AG52" i="1"/>
  <c r="AH51" i="1"/>
  <c r="AG51" i="1"/>
  <c r="AH56" i="1"/>
  <c r="AG68" i="1"/>
  <c r="AE32" i="4"/>
  <c r="AH31" i="4"/>
  <c r="AF73" i="2"/>
  <c r="AF74" i="2" s="1"/>
  <c r="AF75" i="2" s="1"/>
  <c r="AF76" i="2" s="1"/>
  <c r="AF77" i="2" s="1"/>
  <c r="AF78" i="2" s="1"/>
  <c r="AF79" i="2" s="1"/>
  <c r="U37" i="11"/>
  <c r="X36" i="11"/>
  <c r="S9" i="1"/>
  <c r="S9" i="2"/>
  <c r="S9" i="4"/>
  <c r="S9" i="3"/>
  <c r="S9" i="5"/>
  <c r="S9" i="7"/>
  <c r="S9" i="9"/>
  <c r="S9" i="11"/>
  <c r="S9" i="10"/>
  <c r="AH27" i="7"/>
  <c r="AE28" i="7"/>
  <c r="AH28" i="7" s="1"/>
  <c r="U37" i="10"/>
  <c r="X36" i="10"/>
  <c r="W55" i="2"/>
  <c r="U29" i="7"/>
  <c r="X28" i="7"/>
  <c r="X25" i="7"/>
  <c r="AH30" i="5"/>
  <c r="AE32" i="2"/>
  <c r="AH31" i="2"/>
  <c r="U28" i="4"/>
  <c r="O79" i="3"/>
  <c r="W27" i="3"/>
  <c r="W30" i="3"/>
  <c r="W24" i="3"/>
  <c r="W79" i="3"/>
  <c r="W77" i="3"/>
  <c r="W49" i="3"/>
  <c r="W48" i="3"/>
  <c r="W45" i="3"/>
  <c r="W44" i="3"/>
  <c r="W43" i="3"/>
  <c r="W42" i="3"/>
  <c r="W41" i="3"/>
  <c r="W40" i="3"/>
  <c r="W25" i="3"/>
  <c r="W46" i="2"/>
  <c r="W71" i="2"/>
  <c r="W79" i="2"/>
  <c r="W70" i="2"/>
  <c r="AG25" i="3"/>
  <c r="AH25" i="3"/>
  <c r="W32" i="3"/>
  <c r="W28" i="3"/>
  <c r="U25" i="3"/>
  <c r="O81" i="2"/>
  <c r="C83" i="2" s="1"/>
  <c r="T39" i="1"/>
  <c r="T57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77" i="1"/>
  <c r="T73" i="1"/>
  <c r="T70" i="1"/>
  <c r="T71" i="1" s="1"/>
  <c r="T67" i="1"/>
  <c r="T66" i="1"/>
  <c r="T65" i="1"/>
  <c r="T64" i="1"/>
  <c r="T63" i="1"/>
  <c r="T59" i="1"/>
  <c r="T58" i="1"/>
  <c r="T55" i="1"/>
  <c r="T54" i="1"/>
  <c r="T53" i="1"/>
  <c r="T52" i="1"/>
  <c r="T51" i="1"/>
  <c r="T68" i="1" s="1"/>
  <c r="T48" i="1"/>
  <c r="T47" i="1"/>
  <c r="T46" i="1"/>
  <c r="L49" i="1"/>
  <c r="M49" i="1"/>
  <c r="M75" i="1"/>
  <c r="M71" i="1"/>
  <c r="K49" i="1"/>
  <c r="J49" i="1"/>
  <c r="I49" i="1"/>
  <c r="H49" i="1"/>
  <c r="G49" i="1"/>
  <c r="F49" i="1"/>
  <c r="E49" i="1"/>
  <c r="D49" i="1"/>
  <c r="L78" i="1"/>
  <c r="K78" i="1"/>
  <c r="J78" i="1"/>
  <c r="I78" i="1"/>
  <c r="H78" i="1"/>
  <c r="G78" i="1"/>
  <c r="F78" i="1"/>
  <c r="E78" i="1"/>
  <c r="D78" i="1"/>
  <c r="C78" i="1"/>
  <c r="L75" i="1"/>
  <c r="K75" i="1"/>
  <c r="J75" i="1"/>
  <c r="I75" i="1"/>
  <c r="H75" i="1"/>
  <c r="G75" i="1"/>
  <c r="F75" i="1"/>
  <c r="E75" i="1"/>
  <c r="D75" i="1"/>
  <c r="C75" i="1"/>
  <c r="T74" i="1"/>
  <c r="L71" i="1"/>
  <c r="K71" i="1"/>
  <c r="J71" i="1"/>
  <c r="I71" i="1"/>
  <c r="H71" i="1"/>
  <c r="G71" i="1"/>
  <c r="F71" i="1"/>
  <c r="E71" i="1"/>
  <c r="D71" i="1"/>
  <c r="C71" i="1"/>
  <c r="AE36" i="11" l="1"/>
  <c r="AH35" i="11"/>
  <c r="AH50" i="3"/>
  <c r="AE52" i="3"/>
  <c r="AE60" i="1"/>
  <c r="AH59" i="1"/>
  <c r="AE34" i="4"/>
  <c r="AH32" i="4"/>
  <c r="AF81" i="2"/>
  <c r="U38" i="11"/>
  <c r="X37" i="11"/>
  <c r="X30" i="11"/>
  <c r="U38" i="10"/>
  <c r="X37" i="10"/>
  <c r="U31" i="7"/>
  <c r="X29" i="7"/>
  <c r="AE29" i="7"/>
  <c r="AH31" i="5"/>
  <c r="X30" i="5"/>
  <c r="U32" i="5"/>
  <c r="U33" i="5" s="1"/>
  <c r="U35" i="5" s="1"/>
  <c r="U36" i="5" s="1"/>
  <c r="U37" i="5" s="1"/>
  <c r="U39" i="5" s="1"/>
  <c r="AH32" i="2"/>
  <c r="AE34" i="2"/>
  <c r="U30" i="4"/>
  <c r="W50" i="3"/>
  <c r="U27" i="3"/>
  <c r="X27" i="3" s="1"/>
  <c r="X25" i="3"/>
  <c r="W31" i="3"/>
  <c r="W34" i="3"/>
  <c r="W35" i="3"/>
  <c r="W36" i="3"/>
  <c r="W37" i="3"/>
  <c r="W38" i="3"/>
  <c r="W39" i="3"/>
  <c r="W52" i="3"/>
  <c r="W53" i="3"/>
  <c r="W54" i="3"/>
  <c r="W55" i="3"/>
  <c r="W56" i="3"/>
  <c r="W59" i="3"/>
  <c r="W60" i="3"/>
  <c r="W61" i="3"/>
  <c r="W62" i="3"/>
  <c r="W63" i="3"/>
  <c r="W64" i="3"/>
  <c r="W65" i="3"/>
  <c r="W66" i="3"/>
  <c r="W67" i="3"/>
  <c r="W68" i="3"/>
  <c r="W71" i="3"/>
  <c r="W72" i="3"/>
  <c r="W73" i="3"/>
  <c r="W74" i="3"/>
  <c r="W75" i="3"/>
  <c r="W76" i="3"/>
  <c r="W69" i="3"/>
  <c r="W57" i="3"/>
  <c r="W46" i="3"/>
  <c r="M81" i="3"/>
  <c r="L81" i="3"/>
  <c r="K81" i="3"/>
  <c r="J81" i="3"/>
  <c r="I81" i="3"/>
  <c r="H81" i="3"/>
  <c r="G81" i="3"/>
  <c r="F81" i="3"/>
  <c r="E81" i="3"/>
  <c r="O81" i="3"/>
  <c r="W31" i="2"/>
  <c r="W30" i="2"/>
  <c r="W74" i="2"/>
  <c r="W78" i="2"/>
  <c r="W77" i="2"/>
  <c r="W76" i="2"/>
  <c r="W75" i="2"/>
  <c r="W54" i="2"/>
  <c r="W53" i="2"/>
  <c r="W52" i="2"/>
  <c r="W51" i="2"/>
  <c r="W32" i="2"/>
  <c r="W24" i="2"/>
  <c r="W27" i="2"/>
  <c r="W28" i="2"/>
  <c r="X24" i="2"/>
  <c r="W25" i="2"/>
  <c r="W48" i="2"/>
  <c r="W49" i="2"/>
  <c r="W50" i="2"/>
  <c r="W81" i="2"/>
  <c r="W34" i="2"/>
  <c r="W35" i="2"/>
  <c r="W36" i="2"/>
  <c r="W37" i="2"/>
  <c r="W38" i="2"/>
  <c r="W39" i="2"/>
  <c r="W40" i="2"/>
  <c r="W41" i="2"/>
  <c r="W42" i="2"/>
  <c r="W43" i="2"/>
  <c r="W44" i="2"/>
  <c r="W4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M83" i="2"/>
  <c r="L83" i="2"/>
  <c r="K83" i="2"/>
  <c r="J83" i="2"/>
  <c r="I83" i="2"/>
  <c r="H83" i="2"/>
  <c r="G83" i="2"/>
  <c r="F83" i="2"/>
  <c r="E83" i="2"/>
  <c r="D83" i="2"/>
  <c r="T44" i="1"/>
  <c r="C80" i="1"/>
  <c r="T49" i="1"/>
  <c r="T75" i="1"/>
  <c r="T78" i="1"/>
  <c r="V26" i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D80" i="1"/>
  <c r="E80" i="1"/>
  <c r="F80" i="1"/>
  <c r="G80" i="1"/>
  <c r="H80" i="1"/>
  <c r="I80" i="1"/>
  <c r="J80" i="1"/>
  <c r="K80" i="1"/>
  <c r="L80" i="1"/>
  <c r="M80" i="1"/>
  <c r="AE37" i="11" l="1"/>
  <c r="AH36" i="11"/>
  <c r="AH52" i="3"/>
  <c r="AE53" i="3"/>
  <c r="Y9" i="10"/>
  <c r="Y9" i="9"/>
  <c r="Y9" i="7"/>
  <c r="Y9" i="5"/>
  <c r="Y9" i="4"/>
  <c r="Y9" i="3"/>
  <c r="AE61" i="1"/>
  <c r="AH60" i="1"/>
  <c r="AE35" i="4"/>
  <c r="AH34" i="4"/>
  <c r="Y9" i="2"/>
  <c r="Y9" i="1"/>
  <c r="AF24" i="3"/>
  <c r="AF25" i="3" s="1"/>
  <c r="Y9" i="11"/>
  <c r="U39" i="11"/>
  <c r="X38" i="11"/>
  <c r="X31" i="11"/>
  <c r="AH29" i="7"/>
  <c r="AE31" i="7"/>
  <c r="U39" i="10"/>
  <c r="X38" i="10"/>
  <c r="X31" i="7"/>
  <c r="U32" i="7"/>
  <c r="X31" i="5"/>
  <c r="AE35" i="2"/>
  <c r="AH34" i="2"/>
  <c r="U31" i="4"/>
  <c r="O83" i="2"/>
  <c r="U28" i="3"/>
  <c r="U27" i="2"/>
  <c r="X25" i="2"/>
  <c r="W75" i="1"/>
  <c r="W71" i="1"/>
  <c r="W68" i="1"/>
  <c r="W49" i="1"/>
  <c r="O80" i="1"/>
  <c r="V46" i="1"/>
  <c r="V47" i="1" s="1"/>
  <c r="V48" i="1" s="1"/>
  <c r="AE38" i="11" l="1"/>
  <c r="AH37" i="11"/>
  <c r="AE54" i="3"/>
  <c r="AH53" i="3"/>
  <c r="AE62" i="1"/>
  <c r="AH61" i="1"/>
  <c r="AE36" i="4"/>
  <c r="AH35" i="4"/>
  <c r="AF27" i="3"/>
  <c r="AF28" i="3" s="1"/>
  <c r="AF30" i="3" s="1"/>
  <c r="AF31" i="3" s="1"/>
  <c r="AF32" i="3" s="1"/>
  <c r="U40" i="11"/>
  <c r="X39" i="11"/>
  <c r="X32" i="11"/>
  <c r="AE32" i="7"/>
  <c r="AH31" i="7"/>
  <c r="U40" i="10"/>
  <c r="X39" i="10"/>
  <c r="U33" i="7"/>
  <c r="X32" i="7"/>
  <c r="AE36" i="2"/>
  <c r="AH35" i="2"/>
  <c r="U32" i="4"/>
  <c r="U30" i="3"/>
  <c r="X28" i="3"/>
  <c r="V36" i="2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8" i="2" s="1"/>
  <c r="U28" i="2"/>
  <c r="X27" i="2"/>
  <c r="V49" i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M82" i="1"/>
  <c r="K82" i="1"/>
  <c r="W43" i="1"/>
  <c r="W56" i="1"/>
  <c r="W62" i="1"/>
  <c r="W61" i="1"/>
  <c r="W60" i="1"/>
  <c r="W74" i="1"/>
  <c r="W46" i="1"/>
  <c r="W47" i="1"/>
  <c r="W48" i="1"/>
  <c r="W51" i="1"/>
  <c r="W52" i="1"/>
  <c r="W53" i="1"/>
  <c r="W54" i="1"/>
  <c r="W55" i="1"/>
  <c r="W58" i="1"/>
  <c r="W63" i="1"/>
  <c r="W64" i="1"/>
  <c r="W65" i="1"/>
  <c r="W66" i="1"/>
  <c r="W67" i="1"/>
  <c r="W70" i="1"/>
  <c r="W73" i="1"/>
  <c r="W77" i="1"/>
  <c r="W42" i="1"/>
  <c r="W41" i="1"/>
  <c r="W40" i="1"/>
  <c r="W38" i="1"/>
  <c r="W37" i="1"/>
  <c r="W36" i="1"/>
  <c r="W35" i="1"/>
  <c r="W34" i="1"/>
  <c r="W33" i="1"/>
  <c r="W32" i="1"/>
  <c r="W31" i="1"/>
  <c r="W30" i="1"/>
  <c r="W28" i="1"/>
  <c r="W27" i="1"/>
  <c r="W26" i="1"/>
  <c r="W39" i="1"/>
  <c r="W44" i="1"/>
  <c r="W78" i="1"/>
  <c r="X25" i="1"/>
  <c r="U26" i="1"/>
  <c r="D82" i="1"/>
  <c r="C82" i="1"/>
  <c r="W80" i="1"/>
  <c r="L82" i="1"/>
  <c r="J82" i="1"/>
  <c r="I82" i="1"/>
  <c r="H82" i="1"/>
  <c r="G82" i="1"/>
  <c r="F82" i="1"/>
  <c r="E82" i="1"/>
  <c r="AE39" i="11" l="1"/>
  <c r="AH38" i="11"/>
  <c r="AE55" i="3"/>
  <c r="AH54" i="3"/>
  <c r="AE63" i="1"/>
  <c r="AH62" i="1"/>
  <c r="AE37" i="4"/>
  <c r="AH36" i="4"/>
  <c r="AF34" i="3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U41" i="11"/>
  <c r="X40" i="11"/>
  <c r="AH32" i="7"/>
  <c r="AE33" i="7"/>
  <c r="U41" i="10"/>
  <c r="X40" i="10"/>
  <c r="U34" i="7"/>
  <c r="X33" i="7"/>
  <c r="AH32" i="5"/>
  <c r="AE37" i="2"/>
  <c r="AH36" i="2"/>
  <c r="U34" i="4"/>
  <c r="X30" i="3"/>
  <c r="U31" i="3"/>
  <c r="X28" i="2"/>
  <c r="U30" i="2"/>
  <c r="U27" i="1"/>
  <c r="X26" i="1"/>
  <c r="O82" i="1"/>
  <c r="AE40" i="11" l="1"/>
  <c r="AH39" i="11"/>
  <c r="AE56" i="3"/>
  <c r="AH55" i="3"/>
  <c r="AE64" i="1"/>
  <c r="AH63" i="1"/>
  <c r="AE38" i="4"/>
  <c r="AH37" i="4"/>
  <c r="AF48" i="3"/>
  <c r="AF49" i="3" s="1"/>
  <c r="AF50" i="3" s="1"/>
  <c r="U42" i="11"/>
  <c r="X41" i="11"/>
  <c r="AE34" i="7"/>
  <c r="AH33" i="7"/>
  <c r="U42" i="10"/>
  <c r="X41" i="10"/>
  <c r="U35" i="7"/>
  <c r="X34" i="7"/>
  <c r="X32" i="5"/>
  <c r="AH33" i="5"/>
  <c r="AE38" i="2"/>
  <c r="AH37" i="2"/>
  <c r="U35" i="4"/>
  <c r="U36" i="4" s="1"/>
  <c r="U37" i="4" s="1"/>
  <c r="U38" i="4" s="1"/>
  <c r="X31" i="3"/>
  <c r="U32" i="3"/>
  <c r="U31" i="2"/>
  <c r="X30" i="2"/>
  <c r="U28" i="1"/>
  <c r="V68" i="1"/>
  <c r="AE41" i="11" l="1"/>
  <c r="AH40" i="11"/>
  <c r="AE57" i="3"/>
  <c r="AH56" i="3"/>
  <c r="AE65" i="1"/>
  <c r="AH64" i="1"/>
  <c r="AE39" i="4"/>
  <c r="AH38" i="4"/>
  <c r="AF52" i="3"/>
  <c r="AF53" i="3" s="1"/>
  <c r="AF54" i="3" s="1"/>
  <c r="AF55" i="3" s="1"/>
  <c r="AF56" i="3" s="1"/>
  <c r="AF57" i="3" s="1"/>
  <c r="U43" i="11"/>
  <c r="X42" i="11"/>
  <c r="AE35" i="7"/>
  <c r="AH34" i="7"/>
  <c r="U43" i="10"/>
  <c r="U44" i="10" s="1"/>
  <c r="X42" i="10"/>
  <c r="U36" i="7"/>
  <c r="X35" i="7"/>
  <c r="AH34" i="5"/>
  <c r="X33" i="5"/>
  <c r="AE39" i="2"/>
  <c r="AH38" i="2"/>
  <c r="U34" i="3"/>
  <c r="X32" i="3"/>
  <c r="X31" i="2"/>
  <c r="U32" i="2"/>
  <c r="V49" i="2"/>
  <c r="V51" i="2"/>
  <c r="V52" i="2" s="1"/>
  <c r="V70" i="1"/>
  <c r="U29" i="1"/>
  <c r="X28" i="1"/>
  <c r="AE42" i="11" l="1"/>
  <c r="AH41" i="11"/>
  <c r="AH57" i="3"/>
  <c r="AE59" i="3"/>
  <c r="AE66" i="1"/>
  <c r="AH65" i="1"/>
  <c r="AE40" i="4"/>
  <c r="AH39" i="4"/>
  <c r="AF59" i="3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U44" i="11"/>
  <c r="X43" i="11"/>
  <c r="AE36" i="7"/>
  <c r="AH35" i="7"/>
  <c r="X43" i="10"/>
  <c r="U37" i="7"/>
  <c r="X36" i="7"/>
  <c r="X34" i="5"/>
  <c r="AH35" i="5"/>
  <c r="AE40" i="2"/>
  <c r="AH39" i="2"/>
  <c r="U35" i="3"/>
  <c r="X34" i="3"/>
  <c r="U34" i="2"/>
  <c r="X32" i="2"/>
  <c r="V53" i="2"/>
  <c r="V54" i="2" s="1"/>
  <c r="V55" i="2" s="1"/>
  <c r="V57" i="2" s="1"/>
  <c r="V58" i="2"/>
  <c r="V71" i="1"/>
  <c r="U30" i="1"/>
  <c r="AE43" i="11" l="1"/>
  <c r="AH42" i="11"/>
  <c r="AH59" i="3"/>
  <c r="AE60" i="3"/>
  <c r="AE67" i="1"/>
  <c r="AH66" i="1"/>
  <c r="AE41" i="4"/>
  <c r="AH40" i="4"/>
  <c r="AF71" i="3"/>
  <c r="AF72" i="3" s="1"/>
  <c r="AF73" i="3" s="1"/>
  <c r="AF74" i="3" s="1"/>
  <c r="AF75" i="3" s="1"/>
  <c r="AF76" i="3" s="1"/>
  <c r="AF77" i="3" s="1"/>
  <c r="U45" i="11"/>
  <c r="X44" i="11"/>
  <c r="AH36" i="7"/>
  <c r="AE37" i="7"/>
  <c r="U45" i="10"/>
  <c r="X44" i="10"/>
  <c r="U38" i="7"/>
  <c r="X37" i="7"/>
  <c r="AH36" i="5"/>
  <c r="X35" i="5"/>
  <c r="AE41" i="2"/>
  <c r="AH40" i="2"/>
  <c r="U36" i="3"/>
  <c r="X35" i="3"/>
  <c r="U35" i="2"/>
  <c r="X34" i="2"/>
  <c r="V59" i="2"/>
  <c r="V60" i="2" s="1"/>
  <c r="V61" i="2" s="1"/>
  <c r="U31" i="1"/>
  <c r="X30" i="1"/>
  <c r="AE44" i="11" l="1"/>
  <c r="AH43" i="11"/>
  <c r="AE61" i="3"/>
  <c r="AH60" i="3"/>
  <c r="AE68" i="1"/>
  <c r="AH67" i="1"/>
  <c r="AE42" i="4"/>
  <c r="AH41" i="4"/>
  <c r="AF79" i="3"/>
  <c r="U46" i="11"/>
  <c r="X45" i="11"/>
  <c r="AH37" i="7"/>
  <c r="AE38" i="7"/>
  <c r="U46" i="10"/>
  <c r="U48" i="10" s="1"/>
  <c r="U49" i="10"/>
  <c r="U51" i="10" s="1"/>
  <c r="X45" i="10"/>
  <c r="U39" i="7"/>
  <c r="X38" i="7"/>
  <c r="X36" i="5"/>
  <c r="AE42" i="2"/>
  <c r="AH41" i="2"/>
  <c r="U39" i="4"/>
  <c r="V62" i="2"/>
  <c r="V63" i="2" s="1"/>
  <c r="V64" i="2" s="1"/>
  <c r="V65" i="2" s="1"/>
  <c r="V66" i="2"/>
  <c r="V67" i="2" s="1"/>
  <c r="V68" i="2" s="1"/>
  <c r="V69" i="2" s="1"/>
  <c r="V70" i="2"/>
  <c r="U37" i="3"/>
  <c r="X36" i="3"/>
  <c r="U36" i="2"/>
  <c r="X35" i="2"/>
  <c r="U32" i="1"/>
  <c r="X31" i="1"/>
  <c r="AE45" i="11" l="1"/>
  <c r="AH44" i="11"/>
  <c r="AE62" i="3"/>
  <c r="AH61" i="3"/>
  <c r="Y10" i="3"/>
  <c r="Y10" i="10"/>
  <c r="Y10" i="9"/>
  <c r="Y10" i="7"/>
  <c r="Y10" i="5"/>
  <c r="Y10" i="4"/>
  <c r="AE70" i="1"/>
  <c r="AH68" i="1"/>
  <c r="AE43" i="4"/>
  <c r="AH42" i="4"/>
  <c r="Y10" i="2"/>
  <c r="Y10" i="1"/>
  <c r="AF24" i="4"/>
  <c r="Y10" i="11"/>
  <c r="U47" i="11"/>
  <c r="X46" i="11"/>
  <c r="AE39" i="7"/>
  <c r="AH38" i="7"/>
  <c r="U40" i="7"/>
  <c r="X39" i="7"/>
  <c r="AE43" i="2"/>
  <c r="AH42" i="2"/>
  <c r="U40" i="4"/>
  <c r="U41" i="4" s="1"/>
  <c r="U42" i="4" s="1"/>
  <c r="V71" i="2"/>
  <c r="V73" i="2" s="1"/>
  <c r="V74" i="2"/>
  <c r="V75" i="2" s="1"/>
  <c r="V76" i="2" s="1"/>
  <c r="U38" i="3"/>
  <c r="U39" i="3" s="1"/>
  <c r="U40" i="3" s="1"/>
  <c r="X37" i="3"/>
  <c r="U37" i="2"/>
  <c r="X36" i="2"/>
  <c r="V77" i="2"/>
  <c r="V78" i="2" s="1"/>
  <c r="V79" i="2" s="1"/>
  <c r="V81" i="2" s="1"/>
  <c r="U9" i="1" s="1"/>
  <c r="U33" i="1"/>
  <c r="X32" i="1"/>
  <c r="V73" i="1"/>
  <c r="AE46" i="11" l="1"/>
  <c r="AH45" i="11"/>
  <c r="AE63" i="3"/>
  <c r="AH62" i="3"/>
  <c r="AE71" i="1"/>
  <c r="AE73" i="1" s="1"/>
  <c r="AH70" i="1"/>
  <c r="AF25" i="4"/>
  <c r="AH43" i="4"/>
  <c r="AE44" i="4"/>
  <c r="AF27" i="4"/>
  <c r="U48" i="11"/>
  <c r="X47" i="11"/>
  <c r="U9" i="2"/>
  <c r="U9" i="4"/>
  <c r="U9" i="3"/>
  <c r="U9" i="5"/>
  <c r="U9" i="7"/>
  <c r="U9" i="9"/>
  <c r="U9" i="11"/>
  <c r="U9" i="10"/>
  <c r="V24" i="3"/>
  <c r="V25" i="3" s="1"/>
  <c r="V27" i="3" s="1"/>
  <c r="V28" i="3" s="1"/>
  <c r="AE40" i="7"/>
  <c r="AH39" i="7"/>
  <c r="U41" i="7"/>
  <c r="X40" i="7"/>
  <c r="AE44" i="2"/>
  <c r="AH43" i="2"/>
  <c r="U41" i="3"/>
  <c r="X40" i="3"/>
  <c r="X38" i="3"/>
  <c r="U38" i="2"/>
  <c r="U39" i="2" s="1"/>
  <c r="X37" i="2"/>
  <c r="U34" i="1"/>
  <c r="X33" i="1"/>
  <c r="AE47" i="11" l="1"/>
  <c r="AH46" i="11"/>
  <c r="AE64" i="3"/>
  <c r="AH63" i="3"/>
  <c r="AE74" i="1"/>
  <c r="AH73" i="1"/>
  <c r="AF28" i="4"/>
  <c r="AE45" i="4"/>
  <c r="AH44" i="4"/>
  <c r="U49" i="11"/>
  <c r="X48" i="11"/>
  <c r="V30" i="3"/>
  <c r="V31" i="3" s="1"/>
  <c r="V32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8" i="3" s="1"/>
  <c r="V49" i="3" s="1"/>
  <c r="V50" i="3" s="1"/>
  <c r="V52" i="3" s="1"/>
  <c r="V53" i="3" s="1"/>
  <c r="V54" i="3" s="1"/>
  <c r="V55" i="3" s="1"/>
  <c r="V56" i="3" s="1"/>
  <c r="V57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1" i="3" s="1"/>
  <c r="V72" i="3" s="1"/>
  <c r="V73" i="3" s="1"/>
  <c r="V74" i="3" s="1"/>
  <c r="V75" i="3" s="1"/>
  <c r="V76" i="3" s="1"/>
  <c r="V77" i="3" s="1"/>
  <c r="V79" i="3" s="1"/>
  <c r="U10" i="1" s="1"/>
  <c r="U50" i="1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X49" i="11"/>
  <c r="AE41" i="7"/>
  <c r="AH40" i="7"/>
  <c r="U42" i="7"/>
  <c r="X41" i="7"/>
  <c r="AE45" i="2"/>
  <c r="AH44" i="2"/>
  <c r="U43" i="4"/>
  <c r="U42" i="3"/>
  <c r="X41" i="3"/>
  <c r="X39" i="3"/>
  <c r="X38" i="2"/>
  <c r="U35" i="1"/>
  <c r="X34" i="1"/>
  <c r="AE48" i="11" l="1"/>
  <c r="AH47" i="11"/>
  <c r="AE65" i="3"/>
  <c r="AH64" i="3"/>
  <c r="AH74" i="1"/>
  <c r="AE75" i="1"/>
  <c r="AE77" i="1" s="1"/>
  <c r="AH45" i="4"/>
  <c r="AE46" i="4"/>
  <c r="AF30" i="4"/>
  <c r="U64" i="11"/>
  <c r="X63" i="11"/>
  <c r="U10" i="2"/>
  <c r="U10" i="4"/>
  <c r="U10" i="3"/>
  <c r="U10" i="5"/>
  <c r="U10" i="7"/>
  <c r="U10" i="9"/>
  <c r="U10" i="11"/>
  <c r="U10" i="10"/>
  <c r="V24" i="4"/>
  <c r="X50" i="11"/>
  <c r="AE42" i="7"/>
  <c r="AH41" i="7"/>
  <c r="X46" i="10"/>
  <c r="U43" i="7"/>
  <c r="X42" i="7"/>
  <c r="AH45" i="2"/>
  <c r="U43" i="3"/>
  <c r="X42" i="3"/>
  <c r="U40" i="2"/>
  <c r="X39" i="2"/>
  <c r="U36" i="1"/>
  <c r="X35" i="1"/>
  <c r="AE49" i="11" l="1"/>
  <c r="AH48" i="11"/>
  <c r="AE66" i="3"/>
  <c r="AH65" i="3"/>
  <c r="AE78" i="1"/>
  <c r="AH77" i="1"/>
  <c r="AF31" i="4"/>
  <c r="AE47" i="4"/>
  <c r="AH46" i="4"/>
  <c r="U65" i="11"/>
  <c r="X64" i="11"/>
  <c r="AE43" i="7"/>
  <c r="AH42" i="7"/>
  <c r="X48" i="10"/>
  <c r="U44" i="7"/>
  <c r="X43" i="7"/>
  <c r="AH37" i="5"/>
  <c r="AE48" i="2"/>
  <c r="AH46" i="2"/>
  <c r="U44" i="4"/>
  <c r="U45" i="4" s="1"/>
  <c r="U46" i="4" s="1"/>
  <c r="X43" i="3"/>
  <c r="U44" i="3"/>
  <c r="U41" i="2"/>
  <c r="X40" i="2"/>
  <c r="U37" i="1"/>
  <c r="X36" i="1"/>
  <c r="V74" i="1"/>
  <c r="AE50" i="11" l="1"/>
  <c r="AH49" i="11"/>
  <c r="AE67" i="3"/>
  <c r="AH66" i="3"/>
  <c r="AE80" i="1"/>
  <c r="AH78" i="1"/>
  <c r="AE48" i="4"/>
  <c r="AH47" i="4"/>
  <c r="AF32" i="4"/>
  <c r="U66" i="11"/>
  <c r="X65" i="11"/>
  <c r="AE44" i="7"/>
  <c r="AH43" i="7"/>
  <c r="U45" i="7"/>
  <c r="X44" i="7"/>
  <c r="X37" i="5"/>
  <c r="AE49" i="2"/>
  <c r="AH48" i="2"/>
  <c r="U47" i="4"/>
  <c r="U48" i="4" s="1"/>
  <c r="X48" i="4" s="1"/>
  <c r="X44" i="3"/>
  <c r="U45" i="3"/>
  <c r="U42" i="2"/>
  <c r="X41" i="2"/>
  <c r="V75" i="1"/>
  <c r="U38" i="1"/>
  <c r="X37" i="1"/>
  <c r="V77" i="1"/>
  <c r="AE52" i="11" l="1"/>
  <c r="AH50" i="11"/>
  <c r="AE68" i="3"/>
  <c r="AH67" i="3"/>
  <c r="AG80" i="1"/>
  <c r="AH80" i="1"/>
  <c r="AF34" i="4"/>
  <c r="AE50" i="4"/>
  <c r="AH48" i="4"/>
  <c r="X52" i="11"/>
  <c r="AE45" i="7"/>
  <c r="AH44" i="7"/>
  <c r="U47" i="7"/>
  <c r="X45" i="7"/>
  <c r="X39" i="5"/>
  <c r="U40" i="5"/>
  <c r="U41" i="5" s="1"/>
  <c r="U43" i="5" s="1"/>
  <c r="U44" i="5" s="1"/>
  <c r="U45" i="5" s="1"/>
  <c r="U46" i="5" s="1"/>
  <c r="AE50" i="2"/>
  <c r="AH49" i="2"/>
  <c r="X45" i="3"/>
  <c r="U46" i="3"/>
  <c r="U43" i="2"/>
  <c r="U44" i="2" s="1"/>
  <c r="U45" i="2" s="1"/>
  <c r="U46" i="2" s="1"/>
  <c r="X46" i="2" s="1"/>
  <c r="X42" i="2"/>
  <c r="V78" i="1"/>
  <c r="V80" i="1" s="1"/>
  <c r="X38" i="1"/>
  <c r="U39" i="1"/>
  <c r="AE53" i="11" l="1"/>
  <c r="AH52" i="11"/>
  <c r="AH68" i="3"/>
  <c r="AE69" i="3"/>
  <c r="AH50" i="4"/>
  <c r="AE51" i="4"/>
  <c r="AF35" i="4"/>
  <c r="X53" i="11"/>
  <c r="AE47" i="7"/>
  <c r="AH45" i="7"/>
  <c r="X49" i="10"/>
  <c r="X47" i="7"/>
  <c r="U48" i="7"/>
  <c r="X40" i="5"/>
  <c r="AE51" i="2"/>
  <c r="AH50" i="2"/>
  <c r="U54" i="4"/>
  <c r="U50" i="4"/>
  <c r="U48" i="3"/>
  <c r="X46" i="3"/>
  <c r="X43" i="2"/>
  <c r="AH44" i="1"/>
  <c r="AH71" i="1"/>
  <c r="AH75" i="1"/>
  <c r="U40" i="1"/>
  <c r="X39" i="1"/>
  <c r="AE54" i="11" l="1"/>
  <c r="AH53" i="11"/>
  <c r="AE71" i="3"/>
  <c r="AH69" i="3"/>
  <c r="AF36" i="4"/>
  <c r="AE52" i="4"/>
  <c r="AH51" i="4"/>
  <c r="X54" i="11"/>
  <c r="AH47" i="7"/>
  <c r="AE48" i="7"/>
  <c r="U52" i="10"/>
  <c r="X51" i="10"/>
  <c r="U49" i="7"/>
  <c r="X48" i="7"/>
  <c r="AH39" i="5"/>
  <c r="AE40" i="5"/>
  <c r="AE41" i="5" s="1"/>
  <c r="AE43" i="5" s="1"/>
  <c r="AE52" i="2"/>
  <c r="AH51" i="2"/>
  <c r="U51" i="4"/>
  <c r="U55" i="4"/>
  <c r="U49" i="3"/>
  <c r="X48" i="3"/>
  <c r="X44" i="2"/>
  <c r="U41" i="1"/>
  <c r="X40" i="1"/>
  <c r="AE55" i="11" l="1"/>
  <c r="AH54" i="11"/>
  <c r="AH71" i="3"/>
  <c r="AE72" i="3"/>
  <c r="AE54" i="4"/>
  <c r="AH52" i="4"/>
  <c r="AF37" i="4"/>
  <c r="X55" i="11"/>
  <c r="AH48" i="7"/>
  <c r="AE49" i="7"/>
  <c r="U53" i="10"/>
  <c r="X52" i="10"/>
  <c r="U51" i="7"/>
  <c r="X49" i="7"/>
  <c r="AH40" i="5"/>
  <c r="AE53" i="2"/>
  <c r="AH52" i="2"/>
  <c r="U56" i="4"/>
  <c r="U52" i="4"/>
  <c r="X49" i="3"/>
  <c r="U50" i="3"/>
  <c r="X50" i="3" s="1"/>
  <c r="U42" i="1"/>
  <c r="U43" i="1" s="1"/>
  <c r="X44" i="1" s="1"/>
  <c r="X41" i="1"/>
  <c r="AE56" i="11" l="1"/>
  <c r="AH55" i="11"/>
  <c r="AE73" i="3"/>
  <c r="AH72" i="3"/>
  <c r="AF38" i="4"/>
  <c r="AE55" i="4"/>
  <c r="AH54" i="4"/>
  <c r="X56" i="11"/>
  <c r="AE51" i="7"/>
  <c r="AH49" i="7"/>
  <c r="U54" i="10"/>
  <c r="X53" i="10"/>
  <c r="X51" i="7"/>
  <c r="U52" i="7"/>
  <c r="AE54" i="2"/>
  <c r="AH53" i="2"/>
  <c r="U57" i="4"/>
  <c r="U52" i="3"/>
  <c r="U48" i="2"/>
  <c r="U49" i="2" s="1"/>
  <c r="X45" i="2"/>
  <c r="X42" i="1"/>
  <c r="AE57" i="11" l="1"/>
  <c r="AH56" i="11"/>
  <c r="AE74" i="3"/>
  <c r="AH73" i="3"/>
  <c r="AH55" i="4"/>
  <c r="AE56" i="4"/>
  <c r="AF39" i="4"/>
  <c r="X57" i="11"/>
  <c r="AE52" i="7"/>
  <c r="AH51" i="7"/>
  <c r="U55" i="10"/>
  <c r="X54" i="10"/>
  <c r="U53" i="7"/>
  <c r="X52" i="7"/>
  <c r="X41" i="5"/>
  <c r="AE55" i="2"/>
  <c r="AH54" i="2"/>
  <c r="U58" i="4"/>
  <c r="X48" i="2"/>
  <c r="U53" i="3"/>
  <c r="U54" i="3" s="1"/>
  <c r="X52" i="3"/>
  <c r="X49" i="2"/>
  <c r="U50" i="2"/>
  <c r="U51" i="2" s="1"/>
  <c r="X43" i="1"/>
  <c r="AE58" i="11" l="1"/>
  <c r="AH57" i="11"/>
  <c r="AH74" i="3"/>
  <c r="AE75" i="3"/>
  <c r="AF40" i="4"/>
  <c r="AE57" i="4"/>
  <c r="AH56" i="4"/>
  <c r="X58" i="11"/>
  <c r="AE53" i="7"/>
  <c r="AH52" i="7"/>
  <c r="U56" i="10"/>
  <c r="X55" i="10"/>
  <c r="U54" i="7"/>
  <c r="X53" i="7"/>
  <c r="AE57" i="2"/>
  <c r="AH55" i="2"/>
  <c r="U59" i="4"/>
  <c r="X53" i="3"/>
  <c r="U52" i="2"/>
  <c r="X51" i="2"/>
  <c r="X50" i="2"/>
  <c r="U46" i="1"/>
  <c r="AE59" i="11" l="1"/>
  <c r="AH58" i="11"/>
  <c r="AE76" i="3"/>
  <c r="AH75" i="3"/>
  <c r="AE58" i="4"/>
  <c r="AH57" i="4"/>
  <c r="AF41" i="4"/>
  <c r="X59" i="11"/>
  <c r="AE54" i="7"/>
  <c r="AH53" i="7"/>
  <c r="U57" i="10"/>
  <c r="U58" i="10" s="1"/>
  <c r="X56" i="10"/>
  <c r="X54" i="7"/>
  <c r="U55" i="7"/>
  <c r="AH41" i="5"/>
  <c r="X43" i="5"/>
  <c r="AE58" i="2"/>
  <c r="AH57" i="2"/>
  <c r="U61" i="4"/>
  <c r="U55" i="3"/>
  <c r="U56" i="3" s="1"/>
  <c r="X54" i="3"/>
  <c r="U53" i="2"/>
  <c r="U54" i="2" s="1"/>
  <c r="U55" i="2" s="1"/>
  <c r="X55" i="2" s="1"/>
  <c r="X52" i="2"/>
  <c r="U47" i="1"/>
  <c r="X46" i="1"/>
  <c r="AE60" i="11" l="1"/>
  <c r="AH59" i="11"/>
  <c r="AE77" i="3"/>
  <c r="AH76" i="3"/>
  <c r="AF42" i="4"/>
  <c r="AE59" i="4"/>
  <c r="AH58" i="4"/>
  <c r="X60" i="11"/>
  <c r="AE55" i="7"/>
  <c r="AH54" i="7"/>
  <c r="X57" i="10"/>
  <c r="U56" i="7"/>
  <c r="X55" i="7"/>
  <c r="X44" i="5"/>
  <c r="AE59" i="2"/>
  <c r="AH58" i="2"/>
  <c r="U57" i="3"/>
  <c r="U59" i="3" s="1"/>
  <c r="U62" i="4"/>
  <c r="X55" i="3"/>
  <c r="X54" i="2"/>
  <c r="X53" i="2"/>
  <c r="U57" i="2"/>
  <c r="U48" i="1"/>
  <c r="U49" i="1" s="1"/>
  <c r="X47" i="1"/>
  <c r="AE61" i="11" l="1"/>
  <c r="AH60" i="11"/>
  <c r="AE79" i="3"/>
  <c r="AH77" i="3"/>
  <c r="AH59" i="4"/>
  <c r="AE61" i="4"/>
  <c r="AF43" i="4"/>
  <c r="X61" i="11"/>
  <c r="AE56" i="7"/>
  <c r="AH55" i="7"/>
  <c r="U59" i="10"/>
  <c r="X58" i="10"/>
  <c r="U57" i="7"/>
  <c r="X56" i="7"/>
  <c r="AH43" i="5"/>
  <c r="AE44" i="5"/>
  <c r="X45" i="5"/>
  <c r="U47" i="5"/>
  <c r="U49" i="5" s="1"/>
  <c r="U50" i="5" s="1"/>
  <c r="U51" i="5" s="1"/>
  <c r="U53" i="5" s="1"/>
  <c r="AE60" i="2"/>
  <c r="AH59" i="2"/>
  <c r="U63" i="4"/>
  <c r="X56" i="3"/>
  <c r="U58" i="2"/>
  <c r="X57" i="2"/>
  <c r="X48" i="1"/>
  <c r="AE62" i="11" l="1"/>
  <c r="AH61" i="11"/>
  <c r="AG79" i="3"/>
  <c r="AH79" i="3"/>
  <c r="AF44" i="4"/>
  <c r="AE62" i="4"/>
  <c r="AH61" i="4"/>
  <c r="X62" i="11"/>
  <c r="AE57" i="7"/>
  <c r="AH56" i="7"/>
  <c r="U60" i="10"/>
  <c r="X59" i="10"/>
  <c r="U58" i="7"/>
  <c r="X57" i="7"/>
  <c r="X46" i="5"/>
  <c r="AE45" i="5"/>
  <c r="AH44" i="5"/>
  <c r="AE61" i="2"/>
  <c r="AH60" i="2"/>
  <c r="U64" i="4"/>
  <c r="U59" i="2"/>
  <c r="X58" i="2"/>
  <c r="U51" i="1"/>
  <c r="X49" i="1"/>
  <c r="AE63" i="11" l="1"/>
  <c r="AH62" i="11"/>
  <c r="AE63" i="4"/>
  <c r="AH62" i="4"/>
  <c r="AF45" i="4"/>
  <c r="AE58" i="7"/>
  <c r="AH57" i="7"/>
  <c r="U61" i="10"/>
  <c r="X60" i="10"/>
  <c r="U59" i="7"/>
  <c r="X58" i="7"/>
  <c r="AH45" i="5"/>
  <c r="AE46" i="5"/>
  <c r="AE47" i="5" s="1"/>
  <c r="AE62" i="2"/>
  <c r="AH61" i="2"/>
  <c r="U65" i="4"/>
  <c r="U60" i="2"/>
  <c r="X59" i="2"/>
  <c r="U52" i="1"/>
  <c r="X51" i="1"/>
  <c r="AE64" i="11" l="1"/>
  <c r="AH63" i="11"/>
  <c r="AF46" i="4"/>
  <c r="AE64" i="4"/>
  <c r="AH63" i="4"/>
  <c r="U67" i="11"/>
  <c r="U69" i="11" s="1"/>
  <c r="U70" i="11" s="1"/>
  <c r="X66" i="11"/>
  <c r="AE59" i="7"/>
  <c r="AH58" i="7"/>
  <c r="U62" i="10"/>
  <c r="U63" i="10" s="1"/>
  <c r="U64" i="10" s="1"/>
  <c r="U66" i="10" s="1"/>
  <c r="U67" i="10" s="1"/>
  <c r="X61" i="10"/>
  <c r="U60" i="7"/>
  <c r="X59" i="7"/>
  <c r="AH46" i="5"/>
  <c r="AE63" i="2"/>
  <c r="AH62" i="2"/>
  <c r="U66" i="4"/>
  <c r="X57" i="3"/>
  <c r="U61" i="2"/>
  <c r="X60" i="2"/>
  <c r="U53" i="1"/>
  <c r="X52" i="1"/>
  <c r="AE65" i="11" l="1"/>
  <c r="AH64" i="11"/>
  <c r="AE65" i="4"/>
  <c r="AH64" i="4"/>
  <c r="AF47" i="4"/>
  <c r="X67" i="11"/>
  <c r="AE60" i="7"/>
  <c r="AH59" i="7"/>
  <c r="X62" i="10"/>
  <c r="U61" i="7"/>
  <c r="X60" i="7"/>
  <c r="AE64" i="2"/>
  <c r="AH63" i="2"/>
  <c r="U67" i="4"/>
  <c r="U60" i="3"/>
  <c r="X59" i="3"/>
  <c r="U62" i="2"/>
  <c r="X61" i="2"/>
  <c r="U54" i="1"/>
  <c r="X53" i="1"/>
  <c r="AE66" i="11" l="1"/>
  <c r="AH65" i="11"/>
  <c r="AF48" i="4"/>
  <c r="AE66" i="4"/>
  <c r="AH65" i="4"/>
  <c r="X69" i="11"/>
  <c r="AE61" i="7"/>
  <c r="AH60" i="7"/>
  <c r="X63" i="10"/>
  <c r="U62" i="7"/>
  <c r="X61" i="7"/>
  <c r="AE65" i="2"/>
  <c r="AH64" i="2"/>
  <c r="U68" i="4"/>
  <c r="U61" i="3"/>
  <c r="X60" i="3"/>
  <c r="U63" i="2"/>
  <c r="X62" i="2"/>
  <c r="U55" i="1"/>
  <c r="X54" i="1"/>
  <c r="AH66" i="11" l="1"/>
  <c r="AE67" i="11"/>
  <c r="AE67" i="4"/>
  <c r="AH66" i="4"/>
  <c r="AF50" i="4"/>
  <c r="AE62" i="7"/>
  <c r="AH61" i="7"/>
  <c r="X64" i="10"/>
  <c r="U63" i="7"/>
  <c r="X62" i="7"/>
  <c r="AE66" i="2"/>
  <c r="AH65" i="2"/>
  <c r="U69" i="4"/>
  <c r="U62" i="3"/>
  <c r="X61" i="3"/>
  <c r="U64" i="2"/>
  <c r="X63" i="2"/>
  <c r="U56" i="1"/>
  <c r="X55" i="1"/>
  <c r="AE69" i="11" l="1"/>
  <c r="AH67" i="11"/>
  <c r="AF51" i="4"/>
  <c r="AH67" i="4"/>
  <c r="AE68" i="4"/>
  <c r="U72" i="11"/>
  <c r="X72" i="11" s="1"/>
  <c r="X70" i="11"/>
  <c r="AE63" i="7"/>
  <c r="AH62" i="7"/>
  <c r="U64" i="7"/>
  <c r="X63" i="7"/>
  <c r="AE67" i="2"/>
  <c r="AH66" i="2"/>
  <c r="U70" i="4"/>
  <c r="U71" i="4" s="1"/>
  <c r="U63" i="3"/>
  <c r="X62" i="3"/>
  <c r="U65" i="2"/>
  <c r="X64" i="2"/>
  <c r="U57" i="1"/>
  <c r="X56" i="1"/>
  <c r="AE70" i="11" l="1"/>
  <c r="AH69" i="11"/>
  <c r="AE69" i="4"/>
  <c r="AH68" i="4"/>
  <c r="AF52" i="4"/>
  <c r="AE64" i="7"/>
  <c r="AH63" i="7"/>
  <c r="U65" i="7"/>
  <c r="X64" i="7"/>
  <c r="AE68" i="2"/>
  <c r="AH67" i="2"/>
  <c r="U72" i="4"/>
  <c r="U64" i="3"/>
  <c r="X63" i="3"/>
  <c r="U66" i="2"/>
  <c r="X65" i="2"/>
  <c r="U58" i="1"/>
  <c r="AE72" i="11" l="1"/>
  <c r="AH70" i="11"/>
  <c r="AF54" i="4"/>
  <c r="AE70" i="4"/>
  <c r="AH69" i="4"/>
  <c r="AE65" i="7"/>
  <c r="AH64" i="7"/>
  <c r="U70" i="10"/>
  <c r="X70" i="10" s="1"/>
  <c r="X66" i="10"/>
  <c r="X65" i="7"/>
  <c r="U66" i="7"/>
  <c r="AE69" i="2"/>
  <c r="AH68" i="2"/>
  <c r="U73" i="4"/>
  <c r="U65" i="3"/>
  <c r="X64" i="3"/>
  <c r="U67" i="2"/>
  <c r="X66" i="2"/>
  <c r="U59" i="1"/>
  <c r="X58" i="1"/>
  <c r="AG72" i="11" l="1"/>
  <c r="AH72" i="11"/>
  <c r="AE71" i="4"/>
  <c r="AH70" i="4"/>
  <c r="AF55" i="4"/>
  <c r="AE66" i="7"/>
  <c r="AH65" i="7"/>
  <c r="X67" i="10"/>
  <c r="U67" i="7"/>
  <c r="X66" i="7"/>
  <c r="AE70" i="2"/>
  <c r="AH69" i="2"/>
  <c r="U74" i="4"/>
  <c r="U66" i="3"/>
  <c r="X65" i="3"/>
  <c r="U68" i="2"/>
  <c r="X67" i="2"/>
  <c r="U60" i="1"/>
  <c r="AF56" i="4" l="1"/>
  <c r="AE72" i="4"/>
  <c r="AH71" i="4"/>
  <c r="AE67" i="7"/>
  <c r="AH66" i="7"/>
  <c r="X67" i="7"/>
  <c r="U68" i="7"/>
  <c r="AE71" i="2"/>
  <c r="AH70" i="2"/>
  <c r="U75" i="4"/>
  <c r="U76" i="4" s="1"/>
  <c r="U78" i="4" s="1"/>
  <c r="U79" i="4" s="1"/>
  <c r="U80" i="4"/>
  <c r="U67" i="3"/>
  <c r="X66" i="3"/>
  <c r="U69" i="2"/>
  <c r="U70" i="2" s="1"/>
  <c r="X68" i="2"/>
  <c r="U61" i="1"/>
  <c r="X60" i="1"/>
  <c r="AH72" i="4" l="1"/>
  <c r="AE73" i="4"/>
  <c r="AF57" i="4"/>
  <c r="AE68" i="7"/>
  <c r="AH67" i="7"/>
  <c r="U70" i="7"/>
  <c r="X68" i="7"/>
  <c r="X47" i="5"/>
  <c r="AE73" i="2"/>
  <c r="AH71" i="2"/>
  <c r="U81" i="4"/>
  <c r="U71" i="2"/>
  <c r="X71" i="2" s="1"/>
  <c r="X70" i="2"/>
  <c r="U68" i="3"/>
  <c r="U69" i="3" s="1"/>
  <c r="X67" i="3"/>
  <c r="U73" i="2"/>
  <c r="U74" i="2" s="1"/>
  <c r="X69" i="2"/>
  <c r="U62" i="1"/>
  <c r="X61" i="1"/>
  <c r="AF58" i="4" l="1"/>
  <c r="AE74" i="4"/>
  <c r="AH73" i="4"/>
  <c r="AE70" i="7"/>
  <c r="AH68" i="7"/>
  <c r="U71" i="7"/>
  <c r="X70" i="7"/>
  <c r="X50" i="5"/>
  <c r="X49" i="5"/>
  <c r="AE74" i="2"/>
  <c r="AH73" i="2"/>
  <c r="U82" i="4"/>
  <c r="X68" i="3"/>
  <c r="U75" i="2"/>
  <c r="X74" i="2"/>
  <c r="U63" i="1"/>
  <c r="X62" i="1"/>
  <c r="AH74" i="4" l="1"/>
  <c r="AE75" i="4"/>
  <c r="AF59" i="4"/>
  <c r="AE71" i="7"/>
  <c r="AH70" i="7"/>
  <c r="U72" i="7"/>
  <c r="U74" i="7" s="1"/>
  <c r="X71" i="7"/>
  <c r="AH47" i="5"/>
  <c r="AE49" i="5"/>
  <c r="AE50" i="5" s="1"/>
  <c r="AE75" i="2"/>
  <c r="AH74" i="2"/>
  <c r="U83" i="4"/>
  <c r="U76" i="2"/>
  <c r="X75" i="2"/>
  <c r="U64" i="1"/>
  <c r="X63" i="1"/>
  <c r="AF61" i="4" l="1"/>
  <c r="AE76" i="4"/>
  <c r="AH75" i="4"/>
  <c r="AE72" i="7"/>
  <c r="AH71" i="7"/>
  <c r="X74" i="7"/>
  <c r="X72" i="7"/>
  <c r="AH50" i="5"/>
  <c r="AH49" i="5"/>
  <c r="AE76" i="2"/>
  <c r="AH75" i="2"/>
  <c r="U84" i="4"/>
  <c r="U77" i="2"/>
  <c r="X76" i="2"/>
  <c r="U65" i="1"/>
  <c r="X64" i="1"/>
  <c r="AE78" i="4" l="1"/>
  <c r="AH76" i="4"/>
  <c r="AF62" i="4"/>
  <c r="AE74" i="7"/>
  <c r="AH72" i="7"/>
  <c r="AE77" i="2"/>
  <c r="AH76" i="2"/>
  <c r="U86" i="4"/>
  <c r="U78" i="2"/>
  <c r="U79" i="2" s="1"/>
  <c r="X77" i="2"/>
  <c r="U66" i="1"/>
  <c r="X65" i="1"/>
  <c r="AF63" i="4" l="1"/>
  <c r="AE79" i="4"/>
  <c r="AH78" i="4"/>
  <c r="AH74" i="7"/>
  <c r="AG74" i="7"/>
  <c r="X51" i="5"/>
  <c r="AE78" i="2"/>
  <c r="AH77" i="2"/>
  <c r="U71" i="3"/>
  <c r="X69" i="3"/>
  <c r="X78" i="2"/>
  <c r="U81" i="2"/>
  <c r="U67" i="1"/>
  <c r="U68" i="1" s="1"/>
  <c r="X66" i="1"/>
  <c r="AE80" i="4" l="1"/>
  <c r="AH79" i="4"/>
  <c r="AF64" i="4"/>
  <c r="AE79" i="2"/>
  <c r="AH78" i="2"/>
  <c r="U72" i="3"/>
  <c r="X71" i="3"/>
  <c r="X73" i="2"/>
  <c r="X67" i="1"/>
  <c r="AF65" i="4" l="1"/>
  <c r="AE81" i="4"/>
  <c r="AH80" i="4"/>
  <c r="X53" i="5"/>
  <c r="AE81" i="2"/>
  <c r="AH79" i="2"/>
  <c r="U73" i="3"/>
  <c r="X72" i="3"/>
  <c r="X79" i="2"/>
  <c r="U70" i="1"/>
  <c r="X68" i="1"/>
  <c r="AE82" i="4" l="1"/>
  <c r="AH81" i="4"/>
  <c r="AF66" i="4"/>
  <c r="AH28" i="2"/>
  <c r="AH81" i="2"/>
  <c r="AG81" i="2"/>
  <c r="U74" i="3"/>
  <c r="X73" i="3"/>
  <c r="U71" i="1"/>
  <c r="X70" i="1"/>
  <c r="AF67" i="4" l="1"/>
  <c r="AE83" i="4"/>
  <c r="AH82" i="4"/>
  <c r="AH53" i="5"/>
  <c r="U75" i="3"/>
  <c r="X74" i="3"/>
  <c r="U73" i="1"/>
  <c r="X71" i="1"/>
  <c r="AH83" i="4" l="1"/>
  <c r="AE84" i="4"/>
  <c r="AF68" i="4"/>
  <c r="AG53" i="5"/>
  <c r="U76" i="3"/>
  <c r="U77" i="3" s="1"/>
  <c r="X75" i="3"/>
  <c r="U74" i="1"/>
  <c r="X73" i="1"/>
  <c r="AF69" i="4" l="1"/>
  <c r="AH84" i="4"/>
  <c r="AE86" i="4"/>
  <c r="X76" i="3"/>
  <c r="U75" i="1"/>
  <c r="X74" i="1"/>
  <c r="AH86" i="4" l="1"/>
  <c r="AG86" i="4"/>
  <c r="AF70" i="4"/>
  <c r="U79" i="3"/>
  <c r="X77" i="3"/>
  <c r="X81" i="2"/>
  <c r="U77" i="1"/>
  <c r="X75" i="1"/>
  <c r="AF71" i="4" l="1"/>
  <c r="X79" i="3"/>
  <c r="U78" i="1"/>
  <c r="U80" i="1" s="1"/>
  <c r="X77" i="1"/>
  <c r="AF72" i="4" l="1"/>
  <c r="X80" i="1"/>
  <c r="X78" i="1"/>
  <c r="V25" i="4"/>
  <c r="V27" i="4"/>
  <c r="V28" i="4"/>
  <c r="V30" i="4"/>
  <c r="V31" i="4"/>
  <c r="V32" i="4"/>
  <c r="V34" i="4"/>
  <c r="V35" i="4"/>
  <c r="V36" i="4"/>
  <c r="V37" i="4"/>
  <c r="V38" i="4"/>
  <c r="V39" i="4"/>
  <c r="V40" i="4" s="1"/>
  <c r="V41" i="4"/>
  <c r="V42" i="4"/>
  <c r="V43" i="4"/>
  <c r="V44" i="4"/>
  <c r="V45" i="4"/>
  <c r="AF73" i="4" l="1"/>
  <c r="V46" i="4"/>
  <c r="V47" i="4" s="1"/>
  <c r="V48" i="4" s="1"/>
  <c r="AF74" i="4" l="1"/>
  <c r="V50" i="4"/>
  <c r="V51" i="4" s="1"/>
  <c r="V52" i="4" s="1"/>
  <c r="AF75" i="4" l="1"/>
  <c r="V54" i="4"/>
  <c r="V55" i="4" s="1"/>
  <c r="V56" i="4" s="1"/>
  <c r="V57" i="4" s="1"/>
  <c r="V58" i="4" s="1"/>
  <c r="V59" i="4" s="1"/>
  <c r="AF76" i="4" l="1"/>
  <c r="V61" i="4"/>
  <c r="V62" i="4" s="1"/>
  <c r="V63" i="4" s="1"/>
  <c r="V64" i="4" s="1"/>
  <c r="V65" i="4" s="1"/>
  <c r="V66" i="4" s="1"/>
  <c r="V67" i="4" s="1"/>
  <c r="V68" i="4" s="1"/>
  <c r="V69" i="4" s="1"/>
  <c r="V70" i="4" s="1"/>
  <c r="AF78" i="4" l="1"/>
  <c r="V71" i="4"/>
  <c r="V72" i="4" s="1"/>
  <c r="V73" i="4" s="1"/>
  <c r="V74" i="4" s="1"/>
  <c r="V75" i="4" s="1"/>
  <c r="V76" i="4" s="1"/>
  <c r="AF79" i="4" l="1"/>
  <c r="V78" i="4"/>
  <c r="V79" i="4" s="1"/>
  <c r="V80" i="4" s="1"/>
  <c r="V81" i="4" s="1"/>
  <c r="V82" i="4" s="1"/>
  <c r="V83" i="4" s="1"/>
  <c r="V84" i="4" s="1"/>
  <c r="AF80" i="4" l="1"/>
  <c r="V86" i="4"/>
  <c r="U11" i="1" s="1"/>
  <c r="AF81" i="4" l="1"/>
  <c r="U11" i="4"/>
  <c r="U11" i="2"/>
  <c r="U11" i="3"/>
  <c r="U11" i="5"/>
  <c r="U11" i="7"/>
  <c r="U11" i="9"/>
  <c r="U11" i="11"/>
  <c r="U11" i="10"/>
  <c r="W32" i="4"/>
  <c r="AF82" i="4" l="1"/>
  <c r="V24" i="5"/>
  <c r="V25" i="5" s="1"/>
  <c r="X86" i="4"/>
  <c r="X84" i="4"/>
  <c r="X83" i="4"/>
  <c r="X82" i="4"/>
  <c r="X81" i="4"/>
  <c r="X80" i="4"/>
  <c r="X75" i="4"/>
  <c r="X79" i="4"/>
  <c r="X74" i="4"/>
  <c r="X78" i="4"/>
  <c r="X73" i="4"/>
  <c r="X76" i="4"/>
  <c r="X72" i="4"/>
  <c r="X70" i="4"/>
  <c r="X71" i="4"/>
  <c r="X69" i="4"/>
  <c r="X68" i="4"/>
  <c r="X67" i="4"/>
  <c r="X66" i="4"/>
  <c r="X65" i="4"/>
  <c r="X64" i="4"/>
  <c r="X63" i="4"/>
  <c r="X62" i="4"/>
  <c r="X61" i="4"/>
  <c r="X59" i="4"/>
  <c r="X58" i="4"/>
  <c r="X57" i="4"/>
  <c r="X56" i="4"/>
  <c r="X52" i="4"/>
  <c r="X51" i="4"/>
  <c r="X55" i="4"/>
  <c r="X54" i="4"/>
  <c r="X50" i="4"/>
  <c r="X45" i="4"/>
  <c r="X47" i="4"/>
  <c r="X44" i="4"/>
  <c r="X46" i="4"/>
  <c r="X43" i="4"/>
  <c r="X42" i="4"/>
  <c r="X41" i="4"/>
  <c r="X40" i="4"/>
  <c r="X39" i="4"/>
  <c r="X38" i="4"/>
  <c r="X37" i="4"/>
  <c r="X36" i="4"/>
  <c r="X35" i="4"/>
  <c r="X34" i="4"/>
  <c r="X32" i="4"/>
  <c r="X31" i="4"/>
  <c r="X30" i="4"/>
  <c r="X28" i="4"/>
  <c r="X27" i="4"/>
  <c r="W52" i="4"/>
  <c r="W59" i="4"/>
  <c r="W83" i="4"/>
  <c r="W82" i="4"/>
  <c r="W81" i="4"/>
  <c r="W80" i="4"/>
  <c r="W79" i="4"/>
  <c r="W78" i="4"/>
  <c r="W70" i="4"/>
  <c r="W69" i="4"/>
  <c r="W68" i="4"/>
  <c r="W67" i="4"/>
  <c r="W66" i="4"/>
  <c r="W65" i="4"/>
  <c r="W64" i="4"/>
  <c r="W63" i="4"/>
  <c r="W62" i="4"/>
  <c r="W61" i="4"/>
  <c r="W58" i="4"/>
  <c r="W56" i="4"/>
  <c r="W55" i="4"/>
  <c r="W54" i="4"/>
  <c r="W51" i="4"/>
  <c r="W50" i="4"/>
  <c r="W43" i="4"/>
  <c r="W42" i="4"/>
  <c r="W41" i="4"/>
  <c r="W40" i="4"/>
  <c r="W39" i="4"/>
  <c r="W38" i="4"/>
  <c r="W37" i="4"/>
  <c r="W36" i="4"/>
  <c r="W35" i="4"/>
  <c r="W34" i="4"/>
  <c r="W31" i="4"/>
  <c r="W30" i="4"/>
  <c r="W27" i="4"/>
  <c r="W86" i="4"/>
  <c r="X25" i="4"/>
  <c r="W71" i="4"/>
  <c r="W75" i="4"/>
  <c r="W74" i="4"/>
  <c r="W73" i="4"/>
  <c r="W72" i="4"/>
  <c r="W45" i="4"/>
  <c r="W44" i="4"/>
  <c r="W46" i="4"/>
  <c r="W47" i="4"/>
  <c r="W76" i="4"/>
  <c r="W84" i="4"/>
  <c r="W25" i="4"/>
  <c r="W28" i="4"/>
  <c r="AF83" i="4" l="1"/>
  <c r="V27" i="5"/>
  <c r="V28" i="5" s="1"/>
  <c r="AF84" i="4" l="1"/>
  <c r="V30" i="5"/>
  <c r="V31" i="5" s="1"/>
  <c r="V32" i="5" s="1"/>
  <c r="V33" i="5" s="1"/>
  <c r="V34" i="5" s="1"/>
  <c r="V35" i="5" s="1"/>
  <c r="V36" i="5" s="1"/>
  <c r="V37" i="5" s="1"/>
  <c r="AF86" i="4" l="1"/>
  <c r="V39" i="5"/>
  <c r="V40" i="5" s="1"/>
  <c r="V41" i="5" s="1"/>
  <c r="Y11" i="10" l="1"/>
  <c r="Y11" i="9"/>
  <c r="Y11" i="7"/>
  <c r="Y11" i="5"/>
  <c r="Y11" i="3"/>
  <c r="Y11" i="4"/>
  <c r="Y11" i="2"/>
  <c r="Y11" i="1"/>
  <c r="Y11" i="11"/>
  <c r="V43" i="5"/>
  <c r="V44" i="5" s="1"/>
  <c r="V45" i="5" s="1"/>
  <c r="V46" i="5" s="1"/>
  <c r="V47" i="5" s="1"/>
  <c r="AF24" i="5" l="1"/>
  <c r="V49" i="5"/>
  <c r="V50" i="5" s="1"/>
  <c r="V51" i="5" s="1"/>
  <c r="AF25" i="5" l="1"/>
  <c r="AF27" i="5"/>
  <c r="V53" i="5"/>
  <c r="AF28" i="5" l="1"/>
  <c r="U12" i="2"/>
  <c r="U12" i="1"/>
  <c r="U12" i="3"/>
  <c r="U12" i="4"/>
  <c r="U12" i="5"/>
  <c r="U12" i="7"/>
  <c r="U12" i="9"/>
  <c r="U12" i="11"/>
  <c r="U12" i="10"/>
  <c r="AF30" i="5" l="1"/>
  <c r="V24" i="7"/>
  <c r="V25" i="7" s="1"/>
  <c r="AF31" i="5" l="1"/>
  <c r="V27" i="7"/>
  <c r="V28" i="7" s="1"/>
  <c r="V29" i="7" s="1"/>
  <c r="AF32" i="5" l="1"/>
  <c r="V31" i="7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AF33" i="5" l="1"/>
  <c r="V47" i="7"/>
  <c r="V48" i="7" s="1"/>
  <c r="V49" i="7" s="1"/>
  <c r="AF34" i="5" l="1"/>
  <c r="V51" i="7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AF35" i="5" l="1"/>
  <c r="V70" i="7"/>
  <c r="V71" i="7" s="1"/>
  <c r="V72" i="7" s="1"/>
  <c r="AF36" i="5" l="1"/>
  <c r="V74" i="7"/>
  <c r="U13" i="1" s="1"/>
  <c r="AF37" i="5" l="1"/>
  <c r="U13" i="4"/>
  <c r="U13" i="2"/>
  <c r="U13" i="5"/>
  <c r="U13" i="3"/>
  <c r="U13" i="7"/>
  <c r="U13" i="9"/>
  <c r="U13" i="11"/>
  <c r="U13" i="10"/>
  <c r="AF39" i="5" l="1"/>
  <c r="V24" i="9"/>
  <c r="V25" i="9" s="1"/>
  <c r="AF40" i="5" l="1"/>
  <c r="V27" i="9"/>
  <c r="V28" i="9" s="1"/>
  <c r="U30" i="9"/>
  <c r="U31" i="9" s="1"/>
  <c r="AE30" i="9"/>
  <c r="AE31" i="9" s="1"/>
  <c r="D78" i="9"/>
  <c r="E78" i="9"/>
  <c r="F78" i="9"/>
  <c r="G78" i="9"/>
  <c r="H78" i="9"/>
  <c r="I78" i="9"/>
  <c r="J78" i="9"/>
  <c r="K78" i="9"/>
  <c r="L78" i="9"/>
  <c r="M78" i="9"/>
  <c r="C78" i="9"/>
  <c r="O78" i="9"/>
  <c r="T78" i="9"/>
  <c r="W32" i="9"/>
  <c r="V30" i="9"/>
  <c r="V31" i="9"/>
  <c r="V32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1" i="9"/>
  <c r="V52" i="9"/>
  <c r="V53" i="9"/>
  <c r="V54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1" i="9"/>
  <c r="V72" i="9"/>
  <c r="V74" i="9"/>
  <c r="V75" i="9"/>
  <c r="V76" i="9" s="1"/>
  <c r="V78" i="9"/>
  <c r="U14" i="10"/>
  <c r="V24" i="10"/>
  <c r="V25" i="10"/>
  <c r="V27" i="10"/>
  <c r="V28" i="10"/>
  <c r="V30" i="10"/>
  <c r="V31" i="10"/>
  <c r="V32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8" i="10"/>
  <c r="V49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6" i="10"/>
  <c r="V67" i="10"/>
  <c r="V68" i="10" s="1"/>
  <c r="V70" i="10"/>
  <c r="U15" i="11"/>
  <c r="V24" i="11"/>
  <c r="V25" i="11"/>
  <c r="V27" i="11"/>
  <c r="V28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9" i="11"/>
  <c r="V70" i="11"/>
  <c r="V72" i="11"/>
  <c r="U16" i="1" s="1"/>
  <c r="U16" i="9"/>
  <c r="U17" i="9"/>
  <c r="Y76" i="9" s="1"/>
  <c r="AF41" i="5" l="1"/>
  <c r="AA16" i="9"/>
  <c r="AA15" i="9"/>
  <c r="AA14" i="9"/>
  <c r="AA13" i="9"/>
  <c r="AA12" i="9"/>
  <c r="AA10" i="9"/>
  <c r="AA9" i="9"/>
  <c r="AA8" i="9"/>
  <c r="AA11" i="9"/>
  <c r="AA16" i="1"/>
  <c r="AA15" i="1"/>
  <c r="AA14" i="1"/>
  <c r="AA13" i="1"/>
  <c r="AA12" i="1"/>
  <c r="AA10" i="1"/>
  <c r="AA9" i="1"/>
  <c r="AA8" i="1"/>
  <c r="AC8" i="1"/>
  <c r="AA11" i="1"/>
  <c r="Z76" i="9"/>
  <c r="AE35" i="9"/>
  <c r="AH35" i="9" s="1"/>
  <c r="Z28" i="9"/>
  <c r="Y28" i="9"/>
  <c r="AC17" i="9"/>
  <c r="Y24" i="9"/>
  <c r="Z24" i="9"/>
  <c r="Y27" i="9"/>
  <c r="Z27" i="9"/>
  <c r="Y30" i="9"/>
  <c r="Y31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51" i="9"/>
  <c r="Y52" i="9"/>
  <c r="Y53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71" i="9"/>
  <c r="Y74" i="9"/>
  <c r="Y75" i="9"/>
  <c r="Z25" i="9"/>
  <c r="AC13" i="9"/>
  <c r="AC12" i="9"/>
  <c r="AC11" i="9"/>
  <c r="AC10" i="9"/>
  <c r="Y25" i="9"/>
  <c r="Y49" i="9"/>
  <c r="Y54" i="9"/>
  <c r="Y69" i="9"/>
  <c r="Y32" i="9"/>
  <c r="Y72" i="9"/>
  <c r="AC8" i="9"/>
  <c r="AC9" i="9"/>
  <c r="AC16" i="9"/>
  <c r="U16" i="11"/>
  <c r="U16" i="10"/>
  <c r="Z72" i="11"/>
  <c r="U16" i="2"/>
  <c r="U16" i="3"/>
  <c r="U16" i="4"/>
  <c r="U16" i="5"/>
  <c r="U16" i="7"/>
  <c r="Z67" i="11"/>
  <c r="Z50" i="11"/>
  <c r="Z25" i="11"/>
  <c r="AC15" i="11"/>
  <c r="U15" i="1"/>
  <c r="AC15" i="1" s="1"/>
  <c r="U15" i="3"/>
  <c r="AC15" i="3" s="1"/>
  <c r="U15" i="2"/>
  <c r="AC15" i="2" s="1"/>
  <c r="U15" i="4"/>
  <c r="AC15" i="4" s="1"/>
  <c r="U15" i="7"/>
  <c r="AC15" i="7" s="1"/>
  <c r="U15" i="5"/>
  <c r="AC15" i="5" s="1"/>
  <c r="U15" i="9"/>
  <c r="AC15" i="9" s="1"/>
  <c r="U15" i="10"/>
  <c r="AC15" i="10" s="1"/>
  <c r="Z70" i="10"/>
  <c r="Z64" i="10"/>
  <c r="Z49" i="10"/>
  <c r="Z46" i="10"/>
  <c r="Z32" i="10"/>
  <c r="Z25" i="10"/>
  <c r="AC14" i="10"/>
  <c r="U14" i="1"/>
  <c r="AC14" i="1" s="1"/>
  <c r="U14" i="3"/>
  <c r="AC14" i="3" s="1"/>
  <c r="U14" i="2"/>
  <c r="AC14" i="2" s="1"/>
  <c r="U14" i="11"/>
  <c r="AC14" i="11" s="1"/>
  <c r="U14" i="4"/>
  <c r="AC14" i="4" s="1"/>
  <c r="U14" i="7"/>
  <c r="AC14" i="7" s="1"/>
  <c r="U14" i="5"/>
  <c r="AC14" i="5" s="1"/>
  <c r="U14" i="9"/>
  <c r="AC14" i="9" s="1"/>
  <c r="Z78" i="9"/>
  <c r="Z75" i="9"/>
  <c r="Z74" i="9"/>
  <c r="Z72" i="9"/>
  <c r="Z71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4" i="9"/>
  <c r="Z53" i="9"/>
  <c r="Z52" i="9"/>
  <c r="Z51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2" i="9"/>
  <c r="Z31" i="9"/>
  <c r="Z30" i="9"/>
  <c r="W28" i="9"/>
  <c r="X28" i="9"/>
  <c r="S14" i="10"/>
  <c r="S17" i="10" s="1"/>
  <c r="AA17" i="10" s="1"/>
  <c r="X30" i="9"/>
  <c r="S14" i="1"/>
  <c r="S17" i="1" s="1"/>
  <c r="AA17" i="1" s="1"/>
  <c r="S14" i="2"/>
  <c r="S17" i="2" s="1"/>
  <c r="AA17" i="2" s="1"/>
  <c r="S14" i="4"/>
  <c r="S14" i="3"/>
  <c r="S17" i="3" s="1"/>
  <c r="AA17" i="3" s="1"/>
  <c r="S14" i="5"/>
  <c r="S17" i="5" s="1"/>
  <c r="AA17" i="5" s="1"/>
  <c r="S14" i="7"/>
  <c r="S17" i="7" s="1"/>
  <c r="AA17" i="7" s="1"/>
  <c r="S14" i="9"/>
  <c r="S17" i="9" s="1"/>
  <c r="AA17" i="9" s="1"/>
  <c r="S14" i="11"/>
  <c r="S17" i="11" s="1"/>
  <c r="AA17" i="11" s="1"/>
  <c r="Y78" i="9"/>
  <c r="X27" i="9"/>
  <c r="W69" i="9"/>
  <c r="W71" i="9"/>
  <c r="W68" i="9"/>
  <c r="W56" i="9"/>
  <c r="W52" i="9"/>
  <c r="W51" i="9"/>
  <c r="W48" i="9"/>
  <c r="W37" i="9"/>
  <c r="W36" i="9"/>
  <c r="W35" i="9"/>
  <c r="W34" i="9"/>
  <c r="W27" i="9"/>
  <c r="W24" i="9"/>
  <c r="W78" i="9"/>
  <c r="X25" i="9"/>
  <c r="W47" i="9"/>
  <c r="W46" i="9"/>
  <c r="W45" i="9"/>
  <c r="W44" i="9"/>
  <c r="W43" i="9"/>
  <c r="W42" i="9"/>
  <c r="W41" i="9"/>
  <c r="W40" i="9"/>
  <c r="W39" i="9"/>
  <c r="W38" i="9"/>
  <c r="W53" i="9"/>
  <c r="W67" i="9"/>
  <c r="W66" i="9"/>
  <c r="W65" i="9"/>
  <c r="W64" i="9"/>
  <c r="W63" i="9"/>
  <c r="W62" i="9"/>
  <c r="W61" i="9"/>
  <c r="W60" i="9"/>
  <c r="W59" i="9"/>
  <c r="W58" i="9"/>
  <c r="W57" i="9"/>
  <c r="W75" i="9"/>
  <c r="W74" i="9"/>
  <c r="W54" i="9"/>
  <c r="W25" i="9"/>
  <c r="X24" i="9"/>
  <c r="W49" i="9"/>
  <c r="W72" i="9"/>
  <c r="W76" i="9"/>
  <c r="W30" i="9"/>
  <c r="W31" i="9"/>
  <c r="AG28" i="9"/>
  <c r="AH28" i="9"/>
  <c r="AH27" i="9"/>
  <c r="AH25" i="9"/>
  <c r="AG49" i="9"/>
  <c r="AG25" i="9"/>
  <c r="AH24" i="9"/>
  <c r="AG24" i="9"/>
  <c r="AG71" i="9"/>
  <c r="AG74" i="9"/>
  <c r="AG75" i="9"/>
  <c r="AG27" i="9"/>
  <c r="AG72" i="9"/>
  <c r="C80" i="9"/>
  <c r="M80" i="9"/>
  <c r="L80" i="9"/>
  <c r="K80" i="9"/>
  <c r="J80" i="9"/>
  <c r="I80" i="9"/>
  <c r="H80" i="9"/>
  <c r="G80" i="9"/>
  <c r="F80" i="9"/>
  <c r="E80" i="9"/>
  <c r="D80" i="9"/>
  <c r="X31" i="9"/>
  <c r="U32" i="9"/>
  <c r="AE36" i="9"/>
  <c r="AH36" i="9" s="1"/>
  <c r="AF43" i="5" l="1"/>
  <c r="S17" i="4"/>
  <c r="AA17" i="4" s="1"/>
  <c r="AA14" i="4"/>
  <c r="AA16" i="7"/>
  <c r="AA15" i="7"/>
  <c r="AA14" i="7"/>
  <c r="AA13" i="7"/>
  <c r="AA12" i="7"/>
  <c r="AA10" i="7"/>
  <c r="AA9" i="7"/>
  <c r="AA8" i="7"/>
  <c r="AA11" i="7"/>
  <c r="AA16" i="5"/>
  <c r="AA15" i="5"/>
  <c r="AA14" i="5"/>
  <c r="AA13" i="5"/>
  <c r="AA12" i="5"/>
  <c r="AA10" i="5"/>
  <c r="AA9" i="5"/>
  <c r="AA8" i="5"/>
  <c r="AA11" i="5"/>
  <c r="AA8" i="4"/>
  <c r="AA10" i="4"/>
  <c r="AA12" i="4"/>
  <c r="AA13" i="4"/>
  <c r="AA15" i="4"/>
  <c r="AA16" i="4"/>
  <c r="AA11" i="4"/>
  <c r="AA9" i="4"/>
  <c r="AA16" i="3"/>
  <c r="AA15" i="3"/>
  <c r="AA14" i="3"/>
  <c r="AA13" i="3"/>
  <c r="AA12" i="3"/>
  <c r="AA10" i="3"/>
  <c r="AA9" i="3"/>
  <c r="AA8" i="3"/>
  <c r="AA11" i="3"/>
  <c r="AA16" i="2"/>
  <c r="AA15" i="2"/>
  <c r="AA14" i="2"/>
  <c r="AA13" i="2"/>
  <c r="AA12" i="2"/>
  <c r="AA10" i="2"/>
  <c r="AA9" i="2"/>
  <c r="AA8" i="2"/>
  <c r="AA11" i="2"/>
  <c r="AA16" i="10"/>
  <c r="AA15" i="10"/>
  <c r="AA14" i="10"/>
  <c r="AA13" i="10"/>
  <c r="AA12" i="10"/>
  <c r="AA10" i="10"/>
  <c r="AA9" i="10"/>
  <c r="AA8" i="10"/>
  <c r="AC8" i="10"/>
  <c r="AA11" i="10"/>
  <c r="U17" i="11"/>
  <c r="AA16" i="11"/>
  <c r="AA15" i="11"/>
  <c r="AA14" i="11"/>
  <c r="AA13" i="11"/>
  <c r="AA12" i="11"/>
  <c r="AA10" i="11"/>
  <c r="AA9" i="11"/>
  <c r="AA8" i="11"/>
  <c r="AA11" i="11"/>
  <c r="AC11" i="1"/>
  <c r="AC10" i="1"/>
  <c r="AC9" i="1"/>
  <c r="AE37" i="9"/>
  <c r="AH37" i="9" s="1"/>
  <c r="U34" i="9"/>
  <c r="X32" i="9"/>
  <c r="O80" i="9"/>
  <c r="Z74" i="7"/>
  <c r="AC13" i="7"/>
  <c r="Z72" i="7"/>
  <c r="Z68" i="7"/>
  <c r="Z49" i="7"/>
  <c r="Z45" i="7"/>
  <c r="Z29" i="7"/>
  <c r="AC12" i="7"/>
  <c r="AC11" i="7"/>
  <c r="AC10" i="7"/>
  <c r="Y74" i="7"/>
  <c r="Y45" i="7"/>
  <c r="Y49" i="7"/>
  <c r="Y68" i="7"/>
  <c r="Y72" i="7"/>
  <c r="Y29" i="7"/>
  <c r="AC8" i="7"/>
  <c r="AC9" i="7"/>
  <c r="AC16" i="7"/>
  <c r="U17" i="7"/>
  <c r="AC13" i="5"/>
  <c r="Z53" i="5"/>
  <c r="AC12" i="5"/>
  <c r="Z51" i="5"/>
  <c r="Z47" i="5"/>
  <c r="Z41" i="5"/>
  <c r="Z37" i="5"/>
  <c r="Z25" i="5"/>
  <c r="AC11" i="5"/>
  <c r="AC10" i="5"/>
  <c r="Y53" i="5"/>
  <c r="AC8" i="5"/>
  <c r="Y47" i="5"/>
  <c r="Y41" i="5"/>
  <c r="AC9" i="5"/>
  <c r="Y51" i="5"/>
  <c r="Y37" i="5"/>
  <c r="Y25" i="5"/>
  <c r="AC16" i="5"/>
  <c r="U17" i="5"/>
  <c r="AC13" i="4"/>
  <c r="AC12" i="4"/>
  <c r="Y86" i="4"/>
  <c r="Y48" i="4"/>
  <c r="AC11" i="4"/>
  <c r="Z86" i="4"/>
  <c r="Z84" i="4"/>
  <c r="Z76" i="4"/>
  <c r="Z59" i="4"/>
  <c r="Z52" i="4"/>
  <c r="Z48" i="4"/>
  <c r="Z25" i="4"/>
  <c r="Z32" i="4"/>
  <c r="AC10" i="4"/>
  <c r="Y25" i="4"/>
  <c r="Y32" i="4"/>
  <c r="Y52" i="4"/>
  <c r="Y59" i="4"/>
  <c r="Y76" i="4"/>
  <c r="Y84" i="4"/>
  <c r="AC8" i="4"/>
  <c r="AC9" i="4"/>
  <c r="AC16" i="4"/>
  <c r="U17" i="4"/>
  <c r="U17" i="3"/>
  <c r="AC13" i="3"/>
  <c r="AC12" i="3"/>
  <c r="AC11" i="3"/>
  <c r="AC10" i="3"/>
  <c r="Z77" i="3"/>
  <c r="Z69" i="3"/>
  <c r="Z57" i="3"/>
  <c r="Z50" i="3"/>
  <c r="Z46" i="3"/>
  <c r="Z32" i="3"/>
  <c r="Y25" i="3"/>
  <c r="Y32" i="3"/>
  <c r="Y46" i="3"/>
  <c r="Y57" i="3"/>
  <c r="Y69" i="3"/>
  <c r="Y77" i="3"/>
  <c r="Y50" i="3"/>
  <c r="Z25" i="3"/>
  <c r="AC8" i="3"/>
  <c r="AC9" i="3"/>
  <c r="AC16" i="3"/>
  <c r="Y79" i="3"/>
  <c r="Z79" i="3"/>
  <c r="U17" i="2"/>
  <c r="AC13" i="2"/>
  <c r="AC12" i="2"/>
  <c r="AC11" i="2"/>
  <c r="Z79" i="2"/>
  <c r="AC9" i="2"/>
  <c r="Z71" i="2"/>
  <c r="AC10" i="2"/>
  <c r="Z55" i="2"/>
  <c r="Z46" i="2"/>
  <c r="Y46" i="2"/>
  <c r="Y71" i="2"/>
  <c r="Y79" i="2"/>
  <c r="Y55" i="2"/>
  <c r="AC8" i="2"/>
  <c r="AC16" i="2"/>
  <c r="Z25" i="2"/>
  <c r="Y25" i="2"/>
  <c r="Z32" i="2"/>
  <c r="Y32" i="2"/>
  <c r="Y81" i="2"/>
  <c r="Z81" i="2"/>
  <c r="U17" i="1"/>
  <c r="Z49" i="1"/>
  <c r="AC13" i="1"/>
  <c r="AC12" i="1"/>
  <c r="Z75" i="1"/>
  <c r="Z71" i="1"/>
  <c r="Z68" i="1"/>
  <c r="Y71" i="1"/>
  <c r="Y75" i="1"/>
  <c r="AC16" i="1"/>
  <c r="Y49" i="1"/>
  <c r="Y68" i="1"/>
  <c r="Y80" i="1"/>
  <c r="Z80" i="1"/>
  <c r="Y64" i="10"/>
  <c r="AC13" i="10"/>
  <c r="AC12" i="10"/>
  <c r="AC11" i="10"/>
  <c r="AC10" i="10"/>
  <c r="Y70" i="10"/>
  <c r="Y25" i="10"/>
  <c r="Y32" i="10"/>
  <c r="Y46" i="10"/>
  <c r="Y49" i="10"/>
  <c r="AC9" i="10"/>
  <c r="AC16" i="10"/>
  <c r="U17" i="10"/>
  <c r="AC13" i="11"/>
  <c r="AC12" i="11"/>
  <c r="AC11" i="11"/>
  <c r="Y72" i="11"/>
  <c r="Y25" i="11"/>
  <c r="Y50" i="11"/>
  <c r="Y67" i="11"/>
  <c r="AC10" i="11"/>
  <c r="AC8" i="11"/>
  <c r="AC9" i="11"/>
  <c r="AC16" i="11"/>
  <c r="AF44" i="5" l="1"/>
  <c r="AJ78" i="1"/>
  <c r="AI78" i="1"/>
  <c r="AJ77" i="1"/>
  <c r="AI77" i="1"/>
  <c r="AJ75" i="1"/>
  <c r="AI75" i="1"/>
  <c r="AJ74" i="1"/>
  <c r="AI74" i="1"/>
  <c r="AJ73" i="1"/>
  <c r="AI73" i="1"/>
  <c r="Z24" i="1"/>
  <c r="Y24" i="1"/>
  <c r="AE38" i="9"/>
  <c r="AH38" i="9" s="1"/>
  <c r="Y68" i="10"/>
  <c r="Z68" i="10"/>
  <c r="AC17" i="11"/>
  <c r="Z28" i="11"/>
  <c r="Y28" i="11"/>
  <c r="Y70" i="11"/>
  <c r="Y69" i="11"/>
  <c r="Y66" i="11"/>
  <c r="Y65" i="11"/>
  <c r="Y64" i="11"/>
  <c r="Y63" i="11"/>
  <c r="Z61" i="11"/>
  <c r="Y61" i="11"/>
  <c r="Z60" i="11"/>
  <c r="Y60" i="11"/>
  <c r="Z59" i="11"/>
  <c r="Y59" i="11"/>
  <c r="Z58" i="11"/>
  <c r="Y58" i="11"/>
  <c r="Z57" i="11"/>
  <c r="Y57" i="11"/>
  <c r="Z56" i="11"/>
  <c r="Y56" i="11"/>
  <c r="Z55" i="11"/>
  <c r="Y55" i="11"/>
  <c r="Z54" i="11"/>
  <c r="Y54" i="11"/>
  <c r="Z53" i="11"/>
  <c r="Y53" i="11"/>
  <c r="Z52" i="11"/>
  <c r="Y52" i="11"/>
  <c r="Z49" i="11"/>
  <c r="Y49" i="11"/>
  <c r="Z48" i="11"/>
  <c r="Y48" i="11"/>
  <c r="Z47" i="11"/>
  <c r="Y47" i="11"/>
  <c r="Z46" i="11"/>
  <c r="Y46" i="11"/>
  <c r="Z45" i="11"/>
  <c r="Y45" i="11"/>
  <c r="Z44" i="11"/>
  <c r="Y44" i="11"/>
  <c r="Z43" i="11"/>
  <c r="Y43" i="11"/>
  <c r="Z42" i="11"/>
  <c r="Y42" i="11"/>
  <c r="Z41" i="11"/>
  <c r="Y41" i="11"/>
  <c r="Z40" i="11"/>
  <c r="Y40" i="11"/>
  <c r="Z39" i="11"/>
  <c r="Y39" i="11"/>
  <c r="Z38" i="11"/>
  <c r="Y38" i="11"/>
  <c r="Z37" i="11"/>
  <c r="Y37" i="11"/>
  <c r="Z36" i="11"/>
  <c r="Y36" i="11"/>
  <c r="Z35" i="11"/>
  <c r="Y35" i="11"/>
  <c r="Z34" i="11"/>
  <c r="Y34" i="11"/>
  <c r="Z33" i="11"/>
  <c r="Y33" i="11"/>
  <c r="Z32" i="11"/>
  <c r="Y32" i="11"/>
  <c r="Z31" i="11"/>
  <c r="Y31" i="11"/>
  <c r="Z30" i="11"/>
  <c r="Y30" i="11"/>
  <c r="Z27" i="11"/>
  <c r="Y27" i="11"/>
  <c r="Z24" i="11"/>
  <c r="Y24" i="11"/>
  <c r="Y62" i="11"/>
  <c r="Z70" i="11"/>
  <c r="Z69" i="11"/>
  <c r="Z66" i="11"/>
  <c r="Z65" i="11"/>
  <c r="Z64" i="11"/>
  <c r="Z63" i="11"/>
  <c r="Z62" i="11"/>
  <c r="AC17" i="10"/>
  <c r="Z28" i="10"/>
  <c r="Y28" i="10"/>
  <c r="Z67" i="10"/>
  <c r="Y67" i="10"/>
  <c r="Z66" i="10"/>
  <c r="Y66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48" i="10"/>
  <c r="Y48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1" i="10"/>
  <c r="Y31" i="10"/>
  <c r="Z30" i="10"/>
  <c r="Y30" i="10"/>
  <c r="Z27" i="10"/>
  <c r="Y27" i="10"/>
  <c r="Z24" i="10"/>
  <c r="Y24" i="10"/>
  <c r="AC17" i="1"/>
  <c r="Y44" i="1"/>
  <c r="Z44" i="1"/>
  <c r="Y43" i="1"/>
  <c r="Z43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34" i="1"/>
  <c r="Y46" i="1"/>
  <c r="Z46" i="1"/>
  <c r="Y47" i="1"/>
  <c r="Z47" i="1"/>
  <c r="Y48" i="1"/>
  <c r="Z48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70" i="1"/>
  <c r="Z70" i="1"/>
  <c r="Y73" i="1"/>
  <c r="Z73" i="1"/>
  <c r="Y74" i="1"/>
  <c r="Z74" i="1"/>
  <c r="Y77" i="1"/>
  <c r="Z77" i="1"/>
  <c r="Y78" i="1"/>
  <c r="Z78" i="1"/>
  <c r="AC17" i="2"/>
  <c r="Y24" i="2"/>
  <c r="Z24" i="2"/>
  <c r="Y27" i="2"/>
  <c r="Z27" i="2"/>
  <c r="Y28" i="2"/>
  <c r="Z28" i="2"/>
  <c r="Y30" i="2"/>
  <c r="Z30" i="2"/>
  <c r="Y31" i="2"/>
  <c r="Z31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3" i="2"/>
  <c r="Z73" i="2"/>
  <c r="Y74" i="2"/>
  <c r="Z74" i="2"/>
  <c r="Y75" i="2"/>
  <c r="Z75" i="2"/>
  <c r="Y76" i="2"/>
  <c r="Z76" i="2"/>
  <c r="Y77" i="2"/>
  <c r="Z77" i="2"/>
  <c r="Y78" i="2"/>
  <c r="Z78" i="2"/>
  <c r="AC17" i="3"/>
  <c r="Y24" i="3"/>
  <c r="Z24" i="3"/>
  <c r="Y27" i="3"/>
  <c r="Z27" i="3"/>
  <c r="Y28" i="3"/>
  <c r="Z28" i="3"/>
  <c r="Y30" i="3"/>
  <c r="Z30" i="3"/>
  <c r="Y31" i="3"/>
  <c r="Z31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8" i="3"/>
  <c r="Z48" i="3"/>
  <c r="Y49" i="3"/>
  <c r="Z49" i="3"/>
  <c r="Y52" i="3"/>
  <c r="Z52" i="3"/>
  <c r="Y53" i="3"/>
  <c r="Z53" i="3"/>
  <c r="Y54" i="3"/>
  <c r="Z54" i="3"/>
  <c r="Y55" i="3"/>
  <c r="Z55" i="3"/>
  <c r="Y56" i="3"/>
  <c r="Z56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71" i="3"/>
  <c r="Z71" i="3"/>
  <c r="Y72" i="3"/>
  <c r="Z72" i="3"/>
  <c r="Y73" i="3"/>
  <c r="Z73" i="3"/>
  <c r="Y74" i="3"/>
  <c r="Z74" i="3"/>
  <c r="Y75" i="3"/>
  <c r="Z75" i="3"/>
  <c r="Y76" i="3"/>
  <c r="Z76" i="3"/>
  <c r="AC17" i="4"/>
  <c r="Y24" i="4"/>
  <c r="Z24" i="4"/>
  <c r="Y27" i="4"/>
  <c r="Z27" i="4"/>
  <c r="Y30" i="4"/>
  <c r="Z30" i="4"/>
  <c r="Y31" i="4"/>
  <c r="Z31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Z28" i="4"/>
  <c r="Y28" i="4"/>
  <c r="Y54" i="4"/>
  <c r="Z54" i="4"/>
  <c r="Y55" i="4"/>
  <c r="Z55" i="4"/>
  <c r="Y56" i="4"/>
  <c r="Z56" i="4"/>
  <c r="Y57" i="4"/>
  <c r="Z57" i="4"/>
  <c r="Y58" i="4"/>
  <c r="Z58" i="4"/>
  <c r="Y50" i="4"/>
  <c r="Z50" i="4"/>
  <c r="Y51" i="4"/>
  <c r="Z51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8" i="4"/>
  <c r="Z78" i="4"/>
  <c r="Y79" i="4"/>
  <c r="Z79" i="4"/>
  <c r="Y80" i="4"/>
  <c r="Z80" i="4"/>
  <c r="Y81" i="4"/>
  <c r="Z81" i="4"/>
  <c r="Y82" i="4"/>
  <c r="Z82" i="4"/>
  <c r="Y83" i="4"/>
  <c r="Z83" i="4"/>
  <c r="AC17" i="5"/>
  <c r="Y24" i="5"/>
  <c r="Z24" i="5"/>
  <c r="Y27" i="5"/>
  <c r="Z27" i="5"/>
  <c r="Y28" i="5"/>
  <c r="Z28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9" i="5"/>
  <c r="Z39" i="5"/>
  <c r="Y40" i="5"/>
  <c r="Z40" i="5"/>
  <c r="Y43" i="5"/>
  <c r="Z43" i="5"/>
  <c r="Y44" i="5"/>
  <c r="Z44" i="5"/>
  <c r="Y45" i="5"/>
  <c r="Z45" i="5"/>
  <c r="Y46" i="5"/>
  <c r="Z46" i="5"/>
  <c r="Y49" i="5"/>
  <c r="Z49" i="5"/>
  <c r="Y50" i="5"/>
  <c r="Z50" i="5"/>
  <c r="AC17" i="7"/>
  <c r="Y24" i="7"/>
  <c r="Z24" i="7"/>
  <c r="Y27" i="7"/>
  <c r="Z27" i="7"/>
  <c r="Y28" i="7"/>
  <c r="Z28" i="7"/>
  <c r="Y25" i="7"/>
  <c r="Z25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7" i="7"/>
  <c r="Z47" i="7"/>
  <c r="Y48" i="7"/>
  <c r="Z48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70" i="7"/>
  <c r="Z70" i="7"/>
  <c r="Y71" i="7"/>
  <c r="Z71" i="7"/>
  <c r="U35" i="9"/>
  <c r="X34" i="9"/>
  <c r="AF45" i="5" l="1"/>
  <c r="AE39" i="9"/>
  <c r="AH39" i="9" s="1"/>
  <c r="U36" i="9"/>
  <c r="X35" i="9"/>
  <c r="AF46" i="5" l="1"/>
  <c r="AE40" i="9"/>
  <c r="AH40" i="9" s="1"/>
  <c r="U37" i="9"/>
  <c r="X36" i="9"/>
  <c r="AF47" i="5" l="1"/>
  <c r="AE41" i="9"/>
  <c r="AH41" i="9" s="1"/>
  <c r="X37" i="9"/>
  <c r="U38" i="9"/>
  <c r="AF49" i="5" l="1"/>
  <c r="AE42" i="9"/>
  <c r="AH42" i="9" s="1"/>
  <c r="U39" i="9"/>
  <c r="X38" i="9"/>
  <c r="AF50" i="5" l="1"/>
  <c r="AE43" i="9"/>
  <c r="AH43" i="9" s="1"/>
  <c r="U40" i="9"/>
  <c r="X39" i="9"/>
  <c r="AF51" i="5" l="1"/>
  <c r="AE44" i="9"/>
  <c r="AH44" i="9" s="1"/>
  <c r="U41" i="9"/>
  <c r="X40" i="9"/>
  <c r="AF53" i="5" l="1"/>
  <c r="AE45" i="9"/>
  <c r="U42" i="9"/>
  <c r="X41" i="9"/>
  <c r="Y12" i="5" l="1"/>
  <c r="Y12" i="10"/>
  <c r="Y12" i="9"/>
  <c r="Y12" i="7"/>
  <c r="Y12" i="3"/>
  <c r="Y12" i="4"/>
  <c r="Y12" i="2"/>
  <c r="Y12" i="1"/>
  <c r="Y12" i="11"/>
  <c r="AE46" i="9"/>
  <c r="AH46" i="9" s="1"/>
  <c r="U43" i="9"/>
  <c r="X42" i="9"/>
  <c r="AE47" i="9" l="1"/>
  <c r="AH47" i="9" s="1"/>
  <c r="U44" i="9"/>
  <c r="X43" i="9"/>
  <c r="AE48" i="9" l="1"/>
  <c r="U45" i="9"/>
  <c r="X44" i="9"/>
  <c r="AH48" i="9" l="1"/>
  <c r="X45" i="9"/>
  <c r="U46" i="9"/>
  <c r="AE51" i="9" l="1"/>
  <c r="AH51" i="9" s="1"/>
  <c r="AH49" i="9"/>
  <c r="X46" i="9"/>
  <c r="U47" i="9"/>
  <c r="AE52" i="9" l="1"/>
  <c r="AH52" i="9" s="1"/>
  <c r="X47" i="9"/>
  <c r="U48" i="9"/>
  <c r="AE53" i="9" l="1"/>
  <c r="AH53" i="9" s="1"/>
  <c r="U49" i="9"/>
  <c r="X48" i="9"/>
  <c r="U51" i="9" l="1"/>
  <c r="X49" i="9"/>
  <c r="AE56" i="9" l="1"/>
  <c r="AH56" i="9" s="1"/>
  <c r="AH54" i="9"/>
  <c r="U52" i="9"/>
  <c r="X51" i="9"/>
  <c r="AE57" i="9" l="1"/>
  <c r="AH57" i="9" s="1"/>
  <c r="AE58" i="9"/>
  <c r="AH58" i="9" s="1"/>
  <c r="U53" i="9"/>
  <c r="U54" i="9" s="1"/>
  <c r="X52" i="9"/>
  <c r="AE59" i="9" l="1"/>
  <c r="AH59" i="9" s="1"/>
  <c r="X53" i="9"/>
  <c r="AE60" i="9" l="1"/>
  <c r="AH60" i="9" s="1"/>
  <c r="U56" i="9"/>
  <c r="X54" i="9"/>
  <c r="AE61" i="9" l="1"/>
  <c r="AH61" i="9" s="1"/>
  <c r="U57" i="9"/>
  <c r="X56" i="9"/>
  <c r="AE62" i="9" l="1"/>
  <c r="AH62" i="9" s="1"/>
  <c r="U58" i="9"/>
  <c r="X57" i="9"/>
  <c r="AE63" i="9" l="1"/>
  <c r="AH63" i="9" s="1"/>
  <c r="U59" i="9"/>
  <c r="X58" i="9"/>
  <c r="AE64" i="9" l="1"/>
  <c r="AH64" i="9" s="1"/>
  <c r="U60" i="9"/>
  <c r="X59" i="9"/>
  <c r="AE65" i="9" l="1"/>
  <c r="AH65" i="9" s="1"/>
  <c r="U61" i="9"/>
  <c r="X60" i="9"/>
  <c r="AE66" i="9" l="1"/>
  <c r="AH66" i="9" s="1"/>
  <c r="U62" i="9"/>
  <c r="X61" i="9"/>
  <c r="AE67" i="9" l="1"/>
  <c r="U63" i="9"/>
  <c r="X62" i="9"/>
  <c r="AE68" i="9" l="1"/>
  <c r="AH68" i="9" s="1"/>
  <c r="U64" i="9"/>
  <c r="X63" i="9"/>
  <c r="AH69" i="9" l="1"/>
  <c r="U65" i="9"/>
  <c r="X64" i="9"/>
  <c r="AE71" i="9" l="1"/>
  <c r="U66" i="9"/>
  <c r="X65" i="9"/>
  <c r="AH71" i="9" l="1"/>
  <c r="U67" i="9"/>
  <c r="X66" i="9"/>
  <c r="AE74" i="9" l="1"/>
  <c r="AH72" i="9"/>
  <c r="U68" i="9"/>
  <c r="X67" i="9"/>
  <c r="AE75" i="9" l="1"/>
  <c r="AH74" i="9"/>
  <c r="U69" i="9"/>
  <c r="X68" i="9"/>
  <c r="AE78" i="9" l="1"/>
  <c r="AH75" i="9"/>
  <c r="U71" i="9"/>
  <c r="X69" i="9"/>
  <c r="U72" i="9" l="1"/>
  <c r="X71" i="9"/>
  <c r="U74" i="9" l="1"/>
  <c r="X72" i="9"/>
  <c r="U75" i="9" l="1"/>
  <c r="X74" i="9"/>
  <c r="U76" i="9" l="1"/>
  <c r="X76" i="9" s="1"/>
  <c r="X75" i="9"/>
  <c r="U78" i="9" l="1"/>
  <c r="X78" i="9" s="1"/>
  <c r="W17" i="11"/>
  <c r="AF24" i="7"/>
  <c r="AF25" i="7"/>
  <c r="AF27" i="7"/>
  <c r="AF28" i="7"/>
  <c r="AF29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7" i="7"/>
  <c r="AF48" i="7"/>
  <c r="AF49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70" i="7"/>
  <c r="AF71" i="7"/>
  <c r="AF72" i="7"/>
  <c r="AF74" i="7"/>
  <c r="Y13" i="11"/>
  <c r="Y13" i="10" l="1"/>
  <c r="Y13" i="9"/>
  <c r="Y13" i="5"/>
  <c r="Y13" i="7"/>
  <c r="Y13" i="3"/>
  <c r="Y13" i="4"/>
  <c r="Y13" i="2"/>
  <c r="Y13" i="1"/>
  <c r="AF24" i="9"/>
  <c r="AF25" i="9" l="1"/>
  <c r="AF27" i="9"/>
  <c r="AF28" i="9" l="1"/>
  <c r="AF30" i="9"/>
  <c r="AF31" i="9" l="1"/>
  <c r="AF32" i="9" l="1"/>
  <c r="AF34" i="9" l="1"/>
  <c r="AF35" i="9" l="1"/>
  <c r="AF36" i="9" l="1"/>
  <c r="AF37" i="9" l="1"/>
  <c r="AF38" i="9" l="1"/>
  <c r="AF39" i="9" l="1"/>
  <c r="AF40" i="9" l="1"/>
  <c r="AF41" i="9" l="1"/>
  <c r="AF42" i="9" l="1"/>
  <c r="AF43" i="9" l="1"/>
  <c r="AF44" i="9" l="1"/>
  <c r="AF45" i="9" l="1"/>
  <c r="AF46" i="9" l="1"/>
  <c r="AF47" i="9" l="1"/>
  <c r="AF48" i="9" l="1"/>
  <c r="AF49" i="9" l="1"/>
  <c r="AF51" i="9" l="1"/>
  <c r="AF52" i="9" l="1"/>
  <c r="AF53" i="9" l="1"/>
  <c r="AF54" i="9" l="1"/>
  <c r="AF56" i="9" l="1"/>
  <c r="AF57" i="9" l="1"/>
  <c r="AF58" i="9" l="1"/>
  <c r="AF59" i="9" l="1"/>
  <c r="AF60" i="9" l="1"/>
  <c r="AF61" i="9" l="1"/>
  <c r="AF62" i="9" l="1"/>
  <c r="AF63" i="9" l="1"/>
  <c r="AF64" i="9" l="1"/>
  <c r="AF65" i="9" l="1"/>
  <c r="AF66" i="9" l="1"/>
  <c r="AF67" i="9" l="1"/>
  <c r="AF68" i="9" l="1"/>
  <c r="AF69" i="9" l="1"/>
  <c r="AF71" i="9" l="1"/>
  <c r="AF72" i="9" l="1"/>
  <c r="AF74" i="9" l="1"/>
  <c r="AF75" i="9" l="1"/>
  <c r="AF76" i="9" l="1"/>
  <c r="AF78" i="9" l="1"/>
  <c r="Y14" i="9" l="1"/>
  <c r="Y14" i="10"/>
  <c r="Y14" i="5"/>
  <c r="Y14" i="7"/>
  <c r="Y14" i="3"/>
  <c r="Y14" i="4"/>
  <c r="Y14" i="2"/>
  <c r="Y14" i="1"/>
  <c r="Y14" i="11"/>
  <c r="AF24" i="10" l="1"/>
  <c r="AF25" i="10" l="1"/>
  <c r="AF27" i="10" l="1"/>
  <c r="AF28" i="10" l="1"/>
  <c r="AF30" i="10" l="1"/>
  <c r="AF31" i="10" l="1"/>
  <c r="AF32" i="10" l="1"/>
  <c r="AF34" i="10" l="1"/>
  <c r="AF35" i="10" l="1"/>
  <c r="AF36" i="10" l="1"/>
  <c r="AF37" i="10" l="1"/>
  <c r="AF38" i="10" l="1"/>
  <c r="AF39" i="10" l="1"/>
  <c r="AF40" i="10" l="1"/>
  <c r="AF41" i="10" l="1"/>
  <c r="AF42" i="10" l="1"/>
  <c r="AF43" i="10" l="1"/>
  <c r="AF44" i="10" l="1"/>
  <c r="AF45" i="10" l="1"/>
  <c r="AF46" i="10" l="1"/>
  <c r="AF48" i="10" l="1"/>
  <c r="AF49" i="10" l="1"/>
  <c r="AF51" i="10" l="1"/>
  <c r="AF52" i="10" l="1"/>
  <c r="AF53" i="10" l="1"/>
  <c r="AF54" i="10" l="1"/>
  <c r="AF55" i="10" l="1"/>
  <c r="AF56" i="10" l="1"/>
  <c r="AF57" i="10" l="1"/>
  <c r="AF58" i="10" l="1"/>
  <c r="AF59" i="10" l="1"/>
  <c r="AF60" i="10" l="1"/>
  <c r="AF61" i="10" l="1"/>
  <c r="AF62" i="10" l="1"/>
  <c r="AF63" i="10" l="1"/>
  <c r="AF64" i="10" l="1"/>
  <c r="AF66" i="10" l="1"/>
  <c r="AF67" i="10" l="1"/>
  <c r="AF68" i="10" l="1"/>
  <c r="AF70" i="10" l="1"/>
  <c r="Y15" i="11" l="1"/>
  <c r="Y15" i="9"/>
  <c r="Y15" i="10"/>
  <c r="Y15" i="5"/>
  <c r="Y15" i="7"/>
  <c r="Y15" i="3"/>
  <c r="Y15" i="4"/>
  <c r="Y15" i="2"/>
  <c r="Y15" i="1"/>
  <c r="AF24" i="11" l="1"/>
  <c r="AF25" i="11" l="1"/>
  <c r="AF27" i="11" l="1"/>
  <c r="AF28" i="11" l="1"/>
  <c r="AF30" i="11" l="1"/>
  <c r="AF31" i="11" l="1"/>
  <c r="AF32" i="11" l="1"/>
  <c r="AF33" i="11" l="1"/>
  <c r="AF34" i="11" l="1"/>
  <c r="AF35" i="11" l="1"/>
  <c r="AF36" i="11" l="1"/>
  <c r="AF37" i="11" l="1"/>
  <c r="AF38" i="11" l="1"/>
  <c r="AF39" i="11" l="1"/>
  <c r="AF40" i="11" l="1"/>
  <c r="AF41" i="11" l="1"/>
  <c r="AF42" i="11" l="1"/>
  <c r="AF43" i="11" l="1"/>
  <c r="AF44" i="11" l="1"/>
  <c r="AF45" i="11" l="1"/>
  <c r="AF46" i="11" l="1"/>
  <c r="AF47" i="11" l="1"/>
  <c r="AF48" i="11" l="1"/>
  <c r="AF49" i="11" l="1"/>
  <c r="AF50" i="11" l="1"/>
  <c r="AF52" i="11" l="1"/>
  <c r="AF53" i="11" l="1"/>
  <c r="AF54" i="11" l="1"/>
  <c r="AF55" i="11" l="1"/>
  <c r="AF56" i="11" l="1"/>
  <c r="AF57" i="11" l="1"/>
  <c r="AF58" i="11" l="1"/>
  <c r="AF59" i="11" l="1"/>
  <c r="AF60" i="11" l="1"/>
  <c r="AF61" i="11" l="1"/>
  <c r="AF62" i="11" l="1"/>
  <c r="AF63" i="11" l="1"/>
  <c r="AF64" i="11" l="1"/>
  <c r="AF65" i="11" l="1"/>
  <c r="AF66" i="11" l="1"/>
  <c r="AF67" i="11" l="1"/>
  <c r="AF69" i="11" l="1"/>
  <c r="AF70" i="11" l="1"/>
  <c r="AF72" i="11" l="1"/>
  <c r="Y16" i="9" l="1"/>
  <c r="Y16" i="10"/>
  <c r="Y16" i="5"/>
  <c r="Y16" i="7"/>
  <c r="Y16" i="3"/>
  <c r="Y16" i="4"/>
  <c r="Y16" i="2"/>
  <c r="Y16" i="1"/>
  <c r="Y16" i="11"/>
  <c r="AI28" i="11" l="1"/>
  <c r="AG16" i="11"/>
  <c r="AE16" i="11"/>
  <c r="AE15" i="11"/>
  <c r="AE14" i="11"/>
  <c r="AE13" i="11"/>
  <c r="AE12" i="11"/>
  <c r="AG10" i="11"/>
  <c r="AE10" i="11"/>
  <c r="AG9" i="11"/>
  <c r="AE9" i="11"/>
  <c r="AG8" i="11"/>
  <c r="AE8" i="11"/>
  <c r="Y17" i="11"/>
  <c r="AE11" i="11"/>
  <c r="AG11" i="11"/>
  <c r="AG12" i="11"/>
  <c r="AG13" i="11"/>
  <c r="AE17" i="11"/>
  <c r="AG14" i="11"/>
  <c r="AG15" i="11"/>
  <c r="AJ28" i="11"/>
  <c r="Y17" i="1"/>
  <c r="AG16" i="1"/>
  <c r="AE16" i="1"/>
  <c r="AE15" i="1"/>
  <c r="AE14" i="1"/>
  <c r="AE13" i="1"/>
  <c r="AE12" i="1"/>
  <c r="AG10" i="1"/>
  <c r="AE10" i="1"/>
  <c r="AG9" i="1"/>
  <c r="AE9" i="1"/>
  <c r="AG8" i="1"/>
  <c r="AE8" i="1"/>
  <c r="AE11" i="1"/>
  <c r="AE17" i="1"/>
  <c r="AG11" i="1"/>
  <c r="AG12" i="1"/>
  <c r="AG13" i="1"/>
  <c r="AG14" i="1"/>
  <c r="AG15" i="1"/>
  <c r="Y17" i="2"/>
  <c r="AG16" i="2"/>
  <c r="AE16" i="2"/>
  <c r="AE15" i="2"/>
  <c r="AE14" i="2"/>
  <c r="AE13" i="2"/>
  <c r="AE12" i="2"/>
  <c r="AG10" i="2"/>
  <c r="AE10" i="2"/>
  <c r="AG9" i="2"/>
  <c r="AE9" i="2"/>
  <c r="AG8" i="2"/>
  <c r="AE8" i="2"/>
  <c r="AE11" i="2"/>
  <c r="AE17" i="2"/>
  <c r="AG11" i="2"/>
  <c r="AG12" i="2"/>
  <c r="AG13" i="2"/>
  <c r="AG14" i="2"/>
  <c r="AG15" i="2"/>
  <c r="Y17" i="4"/>
  <c r="AG16" i="4"/>
  <c r="AE8" i="4"/>
  <c r="AG8" i="4"/>
  <c r="AE9" i="4"/>
  <c r="AG9" i="4"/>
  <c r="AE10" i="4"/>
  <c r="AG10" i="4"/>
  <c r="AE12" i="4"/>
  <c r="AE13" i="4"/>
  <c r="AE14" i="4"/>
  <c r="AE15" i="4"/>
  <c r="AE16" i="4"/>
  <c r="AE11" i="4"/>
  <c r="AE17" i="4"/>
  <c r="AG11" i="4"/>
  <c r="AG12" i="4"/>
  <c r="AG13" i="4"/>
  <c r="AG14" i="4"/>
  <c r="AG15" i="4"/>
  <c r="Y17" i="3"/>
  <c r="AG16" i="3"/>
  <c r="AE16" i="3"/>
  <c r="AE15" i="3"/>
  <c r="AE14" i="3"/>
  <c r="AE13" i="3"/>
  <c r="AE12" i="3"/>
  <c r="AG10" i="3"/>
  <c r="AE10" i="3"/>
  <c r="AG9" i="3"/>
  <c r="AE9" i="3"/>
  <c r="AG8" i="3"/>
  <c r="AE8" i="3"/>
  <c r="AE11" i="3"/>
  <c r="AE17" i="3"/>
  <c r="AG11" i="3"/>
  <c r="AG12" i="3"/>
  <c r="AG13" i="3"/>
  <c r="AG14" i="3"/>
  <c r="AG15" i="3"/>
  <c r="Y17" i="7"/>
  <c r="AG16" i="7"/>
  <c r="AE16" i="7"/>
  <c r="AE15" i="7"/>
  <c r="AE14" i="7"/>
  <c r="AE13" i="7"/>
  <c r="AE12" i="7"/>
  <c r="AG10" i="7"/>
  <c r="AE10" i="7"/>
  <c r="AG9" i="7"/>
  <c r="AE9" i="7"/>
  <c r="AG8" i="7"/>
  <c r="AE8" i="7"/>
  <c r="AE11" i="7"/>
  <c r="AE17" i="7"/>
  <c r="AG11" i="7"/>
  <c r="AG12" i="7"/>
  <c r="AG13" i="7"/>
  <c r="AG14" i="7"/>
  <c r="AG15" i="7"/>
  <c r="Y17" i="5"/>
  <c r="AG16" i="5"/>
  <c r="AE16" i="5"/>
  <c r="AE15" i="5"/>
  <c r="AE14" i="5"/>
  <c r="AE13" i="5"/>
  <c r="AE12" i="5"/>
  <c r="AG10" i="5"/>
  <c r="AE10" i="5"/>
  <c r="AG9" i="5"/>
  <c r="AE9" i="5"/>
  <c r="AG8" i="5"/>
  <c r="AE8" i="5"/>
  <c r="AE11" i="5"/>
  <c r="AE17" i="5"/>
  <c r="AG11" i="5"/>
  <c r="AG12" i="5"/>
  <c r="AG13" i="5"/>
  <c r="AG14" i="5"/>
  <c r="AG15" i="5"/>
  <c r="Y17" i="10"/>
  <c r="AG16" i="10"/>
  <c r="AE16" i="10"/>
  <c r="AE15" i="10"/>
  <c r="AE14" i="10"/>
  <c r="AE13" i="10"/>
  <c r="AE12" i="10"/>
  <c r="AG10" i="10"/>
  <c r="AE10" i="10"/>
  <c r="AG9" i="10"/>
  <c r="AE9" i="10"/>
  <c r="AG8" i="10"/>
  <c r="AE8" i="10"/>
  <c r="AE11" i="10"/>
  <c r="AE17" i="10"/>
  <c r="AG11" i="10"/>
  <c r="AG12" i="10"/>
  <c r="AG13" i="10"/>
  <c r="AG14" i="10"/>
  <c r="AG15" i="10"/>
  <c r="Y17" i="9"/>
  <c r="AG16" i="9"/>
  <c r="AE16" i="9"/>
  <c r="AE15" i="9"/>
  <c r="AE14" i="9"/>
  <c r="AE13" i="9"/>
  <c r="AE12" i="9"/>
  <c r="AG10" i="9"/>
  <c r="AE10" i="9"/>
  <c r="AG9" i="9"/>
  <c r="AE9" i="9"/>
  <c r="AG8" i="9"/>
  <c r="AE8" i="9"/>
  <c r="AE11" i="9"/>
  <c r="AE17" i="9"/>
  <c r="AG11" i="9"/>
  <c r="AG12" i="9"/>
  <c r="AG13" i="9"/>
  <c r="AG14" i="9"/>
  <c r="AG15" i="9"/>
  <c r="AG17" i="9" l="1"/>
  <c r="AI78" i="9"/>
  <c r="AI76" i="9"/>
  <c r="AI75" i="9"/>
  <c r="AI74" i="9"/>
  <c r="AI72" i="9"/>
  <c r="AI71" i="9"/>
  <c r="AI69" i="9"/>
  <c r="AI68" i="9"/>
  <c r="AI67" i="9"/>
  <c r="AI66" i="9"/>
  <c r="AI65" i="9"/>
  <c r="AI64" i="9"/>
  <c r="AI63" i="9"/>
  <c r="AI62" i="9"/>
  <c r="AI61" i="9"/>
  <c r="AI60" i="9"/>
  <c r="AI59" i="9"/>
  <c r="AI58" i="9"/>
  <c r="AI57" i="9"/>
  <c r="AI56" i="9"/>
  <c r="AI54" i="9"/>
  <c r="AI53" i="9"/>
  <c r="AI52" i="9"/>
  <c r="AI51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2" i="9"/>
  <c r="AI31" i="9"/>
  <c r="AI30" i="9"/>
  <c r="AI28" i="9"/>
  <c r="AI27" i="9"/>
  <c r="AI25" i="9"/>
  <c r="AI24" i="9"/>
  <c r="AJ24" i="9"/>
  <c r="AJ27" i="9"/>
  <c r="AJ25" i="9"/>
  <c r="AJ30" i="9"/>
  <c r="AJ28" i="9"/>
  <c r="AJ31" i="9"/>
  <c r="AJ32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1" i="9"/>
  <c r="AJ52" i="9"/>
  <c r="AJ53" i="9"/>
  <c r="AJ54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1" i="9"/>
  <c r="AJ72" i="9"/>
  <c r="AJ74" i="9"/>
  <c r="AJ75" i="9"/>
  <c r="AJ76" i="9"/>
  <c r="AJ78" i="9"/>
  <c r="AG17" i="10"/>
  <c r="AI70" i="10"/>
  <c r="AI68" i="10"/>
  <c r="AI67" i="10"/>
  <c r="AI66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49" i="10"/>
  <c r="AI48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2" i="10"/>
  <c r="AI31" i="10"/>
  <c r="AI30" i="10"/>
  <c r="AI28" i="10"/>
  <c r="AI27" i="10"/>
  <c r="AI25" i="10"/>
  <c r="AI24" i="10"/>
  <c r="AJ24" i="10"/>
  <c r="AJ25" i="10"/>
  <c r="AJ27" i="10"/>
  <c r="AJ28" i="10"/>
  <c r="AJ30" i="10"/>
  <c r="AJ31" i="10"/>
  <c r="AJ32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8" i="10"/>
  <c r="AJ49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6" i="10"/>
  <c r="AJ67" i="10"/>
  <c r="AJ68" i="10"/>
  <c r="AJ70" i="10"/>
  <c r="AG17" i="5"/>
  <c r="AI53" i="5"/>
  <c r="AI49" i="5"/>
  <c r="AI51" i="5"/>
  <c r="AI50" i="5"/>
  <c r="AI47" i="5"/>
  <c r="AI46" i="5"/>
  <c r="AI45" i="5"/>
  <c r="AI44" i="5"/>
  <c r="AI43" i="5"/>
  <c r="AI41" i="5"/>
  <c r="AI40" i="5"/>
  <c r="AI39" i="5"/>
  <c r="AI37" i="5"/>
  <c r="AI36" i="5"/>
  <c r="AI35" i="5"/>
  <c r="AI34" i="5"/>
  <c r="AI33" i="5"/>
  <c r="AI32" i="5"/>
  <c r="AI31" i="5"/>
  <c r="AI30" i="5"/>
  <c r="AI28" i="5"/>
  <c r="AI27" i="5"/>
  <c r="AI25" i="5"/>
  <c r="AI24" i="5"/>
  <c r="AJ24" i="5"/>
  <c r="AJ27" i="5"/>
  <c r="AJ25" i="5"/>
  <c r="AJ28" i="5"/>
  <c r="AJ30" i="5"/>
  <c r="AJ31" i="5"/>
  <c r="AJ32" i="5"/>
  <c r="AJ33" i="5"/>
  <c r="AJ34" i="5"/>
  <c r="AJ35" i="5"/>
  <c r="AJ36" i="5"/>
  <c r="AJ37" i="5"/>
  <c r="AJ39" i="5"/>
  <c r="AJ40" i="5"/>
  <c r="AJ41" i="5"/>
  <c r="AJ43" i="5"/>
  <c r="AJ44" i="5"/>
  <c r="AJ45" i="5"/>
  <c r="AJ46" i="5"/>
  <c r="AJ47" i="5"/>
  <c r="AJ49" i="5"/>
  <c r="AJ50" i="5"/>
  <c r="AJ51" i="5"/>
  <c r="AJ53" i="5"/>
  <c r="AG17" i="7"/>
  <c r="AI72" i="7"/>
  <c r="AI74" i="7"/>
  <c r="AI71" i="7"/>
  <c r="AI70" i="7"/>
  <c r="AI68" i="7"/>
  <c r="AI67" i="7"/>
  <c r="AI66" i="7"/>
  <c r="AI65" i="7"/>
  <c r="AI64" i="7"/>
  <c r="AI63" i="7"/>
  <c r="AI62" i="7"/>
  <c r="AI61" i="7"/>
  <c r="AI60" i="7"/>
  <c r="AI59" i="7"/>
  <c r="AI58" i="7"/>
  <c r="AI57" i="7"/>
  <c r="AI56" i="7"/>
  <c r="AI55" i="7"/>
  <c r="AI54" i="7"/>
  <c r="AI53" i="7"/>
  <c r="AI52" i="7"/>
  <c r="AI51" i="7"/>
  <c r="AI49" i="7"/>
  <c r="AI48" i="7"/>
  <c r="AI47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29" i="7"/>
  <c r="AI28" i="7"/>
  <c r="AI27" i="7"/>
  <c r="AI25" i="7"/>
  <c r="AI24" i="7"/>
  <c r="AJ74" i="7"/>
  <c r="AJ72" i="7"/>
  <c r="AJ71" i="7"/>
  <c r="AJ70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49" i="7"/>
  <c r="AJ48" i="7"/>
  <c r="AJ47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29" i="7"/>
  <c r="AJ28" i="7"/>
  <c r="AJ27" i="7"/>
  <c r="AJ25" i="7"/>
  <c r="AJ24" i="7"/>
  <c r="AJ79" i="3"/>
  <c r="AI79" i="3"/>
  <c r="AJ77" i="3"/>
  <c r="AI77" i="3"/>
  <c r="AJ76" i="3"/>
  <c r="AI76" i="3"/>
  <c r="AJ75" i="3"/>
  <c r="AI75" i="3"/>
  <c r="AJ74" i="3"/>
  <c r="AI74" i="3"/>
  <c r="AJ73" i="3"/>
  <c r="AI73" i="3"/>
  <c r="AJ72" i="3"/>
  <c r="AI72" i="3"/>
  <c r="AJ71" i="3"/>
  <c r="AI71" i="3"/>
  <c r="AJ69" i="3"/>
  <c r="AI69" i="3"/>
  <c r="AJ68" i="3"/>
  <c r="AI68" i="3"/>
  <c r="AJ67" i="3"/>
  <c r="AI67" i="3"/>
  <c r="AJ66" i="3"/>
  <c r="AI66" i="3"/>
  <c r="AJ65" i="3"/>
  <c r="AI65" i="3"/>
  <c r="AJ64" i="3"/>
  <c r="AI64" i="3"/>
  <c r="AJ63" i="3"/>
  <c r="AI63" i="3"/>
  <c r="AJ62" i="3"/>
  <c r="AI62" i="3"/>
  <c r="AJ61" i="3"/>
  <c r="AI61" i="3"/>
  <c r="AJ60" i="3"/>
  <c r="AI60" i="3"/>
  <c r="AJ59" i="3"/>
  <c r="AI59" i="3"/>
  <c r="AJ57" i="3"/>
  <c r="AI57" i="3"/>
  <c r="AJ56" i="3"/>
  <c r="AI56" i="3"/>
  <c r="AJ55" i="3"/>
  <c r="AI55" i="3"/>
  <c r="AJ54" i="3"/>
  <c r="AI54" i="3"/>
  <c r="AJ53" i="3"/>
  <c r="AI53" i="3"/>
  <c r="AJ52" i="3"/>
  <c r="AI52" i="3"/>
  <c r="AJ50" i="3"/>
  <c r="AI50" i="3"/>
  <c r="AJ49" i="3"/>
  <c r="AI49" i="3"/>
  <c r="AJ48" i="3"/>
  <c r="AI48" i="3"/>
  <c r="AJ46" i="3"/>
  <c r="AI46" i="3"/>
  <c r="AJ45" i="3"/>
  <c r="AI45" i="3"/>
  <c r="AJ44" i="3"/>
  <c r="AI44" i="3"/>
  <c r="AJ43" i="3"/>
  <c r="AI43" i="3"/>
  <c r="AJ42" i="3"/>
  <c r="AI42" i="3"/>
  <c r="AJ41" i="3"/>
  <c r="AI41" i="3"/>
  <c r="AJ40" i="3"/>
  <c r="AI40" i="3"/>
  <c r="AJ39" i="3"/>
  <c r="AI39" i="3"/>
  <c r="AJ38" i="3"/>
  <c r="AI38" i="3"/>
  <c r="AJ37" i="3"/>
  <c r="AI37" i="3"/>
  <c r="AJ36" i="3"/>
  <c r="AI36" i="3"/>
  <c r="AJ35" i="3"/>
  <c r="AI35" i="3"/>
  <c r="AJ34" i="3"/>
  <c r="AI34" i="3"/>
  <c r="AJ32" i="3"/>
  <c r="AI32" i="3"/>
  <c r="AJ31" i="3"/>
  <c r="AI31" i="3"/>
  <c r="AJ30" i="3"/>
  <c r="AI30" i="3"/>
  <c r="AJ28" i="3"/>
  <c r="AI28" i="3"/>
  <c r="AJ27" i="3"/>
  <c r="AI27" i="3"/>
  <c r="AJ25" i="3"/>
  <c r="AI25" i="3"/>
  <c r="AJ24" i="3"/>
  <c r="AI24" i="3"/>
  <c r="AG17" i="3"/>
  <c r="AI83" i="4"/>
  <c r="AI82" i="4"/>
  <c r="AI81" i="4"/>
  <c r="AI80" i="4"/>
  <c r="AI79" i="4"/>
  <c r="AI78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55" i="4"/>
  <c r="AI54" i="4"/>
  <c r="AI51" i="4"/>
  <c r="AI50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1" i="4"/>
  <c r="AI30" i="4"/>
  <c r="AI27" i="4"/>
  <c r="AI24" i="4"/>
  <c r="AG17" i="4"/>
  <c r="AI25" i="4"/>
  <c r="AI28" i="4"/>
  <c r="AI32" i="4"/>
  <c r="AI59" i="4"/>
  <c r="AI48" i="4"/>
  <c r="AI76" i="4"/>
  <c r="AI84" i="4"/>
  <c r="AI52" i="4"/>
  <c r="AI86" i="4"/>
  <c r="AJ24" i="4"/>
  <c r="AJ27" i="4"/>
  <c r="AJ25" i="4"/>
  <c r="AJ28" i="4"/>
  <c r="AJ30" i="4"/>
  <c r="AJ31" i="4"/>
  <c r="AJ32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50" i="4"/>
  <c r="AJ51" i="4"/>
  <c r="AJ52" i="4"/>
  <c r="AJ54" i="4"/>
  <c r="AJ55" i="4"/>
  <c r="AJ56" i="4"/>
  <c r="AJ57" i="4"/>
  <c r="AJ58" i="4"/>
  <c r="AJ59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8" i="4"/>
  <c r="AJ79" i="4"/>
  <c r="AJ80" i="4"/>
  <c r="AJ81" i="4"/>
  <c r="AJ82" i="4"/>
  <c r="AJ83" i="4"/>
  <c r="AJ84" i="4"/>
  <c r="AJ86" i="4"/>
  <c r="AJ81" i="2"/>
  <c r="AI81" i="2"/>
  <c r="AJ54" i="2"/>
  <c r="AI54" i="2"/>
  <c r="AJ53" i="2"/>
  <c r="AI53" i="2"/>
  <c r="AJ52" i="2"/>
  <c r="AI52" i="2"/>
  <c r="AJ51" i="2"/>
  <c r="AI51" i="2"/>
  <c r="AJ50" i="2"/>
  <c r="AI50" i="2"/>
  <c r="AJ49" i="2"/>
  <c r="AI49" i="2"/>
  <c r="AJ48" i="2"/>
  <c r="AI48" i="2"/>
  <c r="AJ70" i="2"/>
  <c r="AI70" i="2"/>
  <c r="AJ69" i="2"/>
  <c r="AI69" i="2"/>
  <c r="AJ68" i="2"/>
  <c r="AI68" i="2"/>
  <c r="AJ67" i="2"/>
  <c r="AI67" i="2"/>
  <c r="AJ66" i="2"/>
  <c r="AI66" i="2"/>
  <c r="AJ65" i="2"/>
  <c r="AI65" i="2"/>
  <c r="AJ64" i="2"/>
  <c r="AI64" i="2"/>
  <c r="AJ63" i="2"/>
  <c r="AI63" i="2"/>
  <c r="AJ62" i="2"/>
  <c r="AI62" i="2"/>
  <c r="AJ61" i="2"/>
  <c r="AI61" i="2"/>
  <c r="AJ60" i="2"/>
  <c r="AI60" i="2"/>
  <c r="AJ59" i="2"/>
  <c r="AI59" i="2"/>
  <c r="AJ58" i="2"/>
  <c r="AI58" i="2"/>
  <c r="AJ57" i="2"/>
  <c r="AI57" i="2"/>
  <c r="AJ79" i="2"/>
  <c r="AI79" i="2"/>
  <c r="AJ78" i="2"/>
  <c r="AI78" i="2"/>
  <c r="AJ77" i="2"/>
  <c r="AI77" i="2"/>
  <c r="AJ76" i="2"/>
  <c r="AI76" i="2"/>
  <c r="AJ75" i="2"/>
  <c r="AI75" i="2"/>
  <c r="AJ74" i="2"/>
  <c r="AI74" i="2"/>
  <c r="AJ73" i="2"/>
  <c r="AI73" i="2"/>
  <c r="AJ71" i="2"/>
  <c r="AI71" i="2"/>
  <c r="AJ55" i="2"/>
  <c r="AI55" i="2"/>
  <c r="AJ25" i="2"/>
  <c r="AI25" i="2"/>
  <c r="AJ28" i="2"/>
  <c r="AI28" i="2"/>
  <c r="AJ32" i="2"/>
  <c r="AI32" i="2"/>
  <c r="AJ46" i="2"/>
  <c r="AI46" i="2"/>
  <c r="AJ45" i="2"/>
  <c r="AI45" i="2"/>
  <c r="AJ44" i="2"/>
  <c r="AI44" i="2"/>
  <c r="AJ43" i="2"/>
  <c r="AI43" i="2"/>
  <c r="AJ42" i="2"/>
  <c r="AI42" i="2"/>
  <c r="AJ41" i="2"/>
  <c r="AI41" i="2"/>
  <c r="AJ40" i="2"/>
  <c r="AI40" i="2"/>
  <c r="AJ39" i="2"/>
  <c r="AI39" i="2"/>
  <c r="AJ38" i="2"/>
  <c r="AI38" i="2"/>
  <c r="AJ37" i="2"/>
  <c r="AI37" i="2"/>
  <c r="AJ36" i="2"/>
  <c r="AI36" i="2"/>
  <c r="AJ35" i="2"/>
  <c r="AI35" i="2"/>
  <c r="AJ34" i="2"/>
  <c r="AI34" i="2"/>
  <c r="AJ31" i="2"/>
  <c r="AI31" i="2"/>
  <c r="AJ30" i="2"/>
  <c r="AI30" i="2"/>
  <c r="AJ27" i="2"/>
  <c r="AI27" i="2"/>
  <c r="AJ24" i="2"/>
  <c r="AI24" i="2"/>
  <c r="AG17" i="2"/>
  <c r="AJ80" i="1"/>
  <c r="AI80" i="1"/>
  <c r="AJ70" i="1"/>
  <c r="AJ71" i="1"/>
  <c r="AI71" i="1"/>
  <c r="AI70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49" i="1"/>
  <c r="AI49" i="1"/>
  <c r="AJ48" i="1"/>
  <c r="AI48" i="1"/>
  <c r="AJ47" i="1"/>
  <c r="AI47" i="1"/>
  <c r="AJ46" i="1"/>
  <c r="AI46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6" i="1"/>
  <c r="AI26" i="1"/>
  <c r="AJ25" i="1"/>
  <c r="AI25" i="1"/>
  <c r="AJ24" i="1"/>
  <c r="AI24" i="1"/>
  <c r="AJ27" i="1"/>
  <c r="AI27" i="1"/>
  <c r="AG17" i="1"/>
  <c r="AG17" i="11"/>
  <c r="AI72" i="11"/>
  <c r="AI70" i="11"/>
  <c r="AI69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5" i="11"/>
  <c r="AI27" i="11"/>
  <c r="AI24" i="11"/>
  <c r="AJ24" i="11"/>
  <c r="AJ25" i="11"/>
  <c r="AJ27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9" i="11"/>
  <c r="AJ70" i="11"/>
  <c r="AJ72" i="11"/>
</calcChain>
</file>

<file path=xl/sharedStrings.xml><?xml version="1.0" encoding="utf-8"?>
<sst xmlns="http://schemas.openxmlformats.org/spreadsheetml/2006/main" count="4187" uniqueCount="517">
  <si>
    <t>Task &amp; Schedule Team 4</t>
  </si>
  <si>
    <t>Product Owner : นายวสันต์ ทัดแก้ว</t>
  </si>
  <si>
    <t>Available Hour = 154</t>
  </si>
  <si>
    <t>Cycle : 3</t>
  </si>
  <si>
    <t>Plan Hour = 140.50</t>
  </si>
  <si>
    <t>Sprint : 1</t>
  </si>
  <si>
    <t>Team 4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</si>
  <si>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</si>
  <si>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t>Sprint</t>
  </si>
  <si>
    <t>Available Hour</t>
  </si>
  <si>
    <t>Total Plan Hour</t>
  </si>
  <si>
    <t>Cum Plan Hour</t>
  </si>
  <si>
    <t>Total Actual Hour</t>
  </si>
  <si>
    <t>Cum Actual Hour</t>
  </si>
  <si>
    <t>Cycle PV</t>
  </si>
  <si>
    <t>Cycle Cum PV</t>
  </si>
  <si>
    <t>Cycle EV</t>
  </si>
  <si>
    <t>Cycle Cum EV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</si>
  <si>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</si>
  <si>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สมาชิก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</si>
  <si>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</si>
  <si>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Team Leader :</t>
    </r>
    <r>
      <rPr>
        <sz val="28"/>
        <color rgb="FF000000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</si>
  <si>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rgb="FF000000"/>
        <rFont val="TH Sarabun New"/>
        <family val="2"/>
      </rPr>
      <t xml:space="preserve"> นายณัฐดนัย อินทสร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</si>
  <si>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</si>
  <si>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Support Manager :</t>
    </r>
    <r>
      <rPr>
        <sz val="28"/>
        <color rgb="FF000000"/>
        <rFont val="TH Sarabun New"/>
        <family val="2"/>
      </rPr>
      <t xml:space="preserve"> นายธนาธิป บุญเนตร</t>
    </r>
  </si>
  <si>
    <t>Developer : นายกิตติพศ รุ่งเรือง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</si>
  <si>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</si>
  <si>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Supporter : นางสาววริศรา ฤทธิศร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</si>
  <si>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0000"/>
        <rFont val="TH Sarabun New"/>
        <family val="2"/>
      </rPr>
      <t xml:space="preserve"> นางสาวทัศวรรณ แววหงษ์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</si>
  <si>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</si>
  <si>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t>Quality Assurance Manager : นางสาววรรัตน์ กะเสริม</t>
  </si>
  <si>
    <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rgb="FF000000"/>
        <rFont val="TH Sarabun New"/>
        <family val="2"/>
      </rPr>
      <t>นายเบญจพล กสิกิจวสุนธรา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</si>
  <si>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</si>
  <si>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r>
      <t xml:space="preserve">Quality Assurance : </t>
    </r>
    <r>
      <rPr>
        <sz val="28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</si>
  <si>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rgb="FF000000"/>
        <rFont val="TH Sarabun New"/>
        <family val="2"/>
      </rPr>
      <t xml:space="preserve"> นางสาวปรีชญา ชูศรีทอง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</si>
  <si>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</si>
  <si>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r>
      <t>Planner :</t>
    </r>
    <r>
      <rPr>
        <sz val="28"/>
        <color rgb="FF000000"/>
        <rFont val="TH Sarabun New"/>
        <family val="2"/>
      </rPr>
      <t xml:space="preserve"> 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</si>
  <si>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</si>
  <si>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**หมายเหตุ**</t>
  </si>
  <si>
    <t>percent = 100</t>
  </si>
  <si>
    <t>คาดการณ์แม่นยำ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</si>
  <si>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</si>
  <si>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percent &lt; 100</t>
  </si>
  <si>
    <t>คาดการณ์มากกว่าความเป็นจริง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</si>
  <si>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</si>
  <si>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Total</t>
  </si>
  <si>
    <t>percent &gt; 100</t>
  </si>
  <si>
    <t>คาดการณ์น้อยกว่าความเป็นจริง</t>
  </si>
  <si>
    <t>Task</t>
  </si>
  <si>
    <t>Assigned</t>
  </si>
  <si>
    <t>Planned</t>
  </si>
  <si>
    <t>Actual</t>
  </si>
  <si>
    <t>Size</t>
  </si>
  <si>
    <t>Accuracy</t>
  </si>
  <si>
    <t>Task Name</t>
  </si>
  <si>
    <t>#Engineer</t>
  </si>
  <si>
    <t>วิรัตน์</t>
  </si>
  <si>
    <t>ธนาธิป</t>
  </si>
  <si>
    <t>กิตติพศ</t>
  </si>
  <si>
    <t>วรรัตน์</t>
  </si>
  <si>
    <t>ณัฐนันท์</t>
  </si>
  <si>
    <t>ณัฐดนัย</t>
  </si>
  <si>
    <t>วริศรา</t>
  </si>
  <si>
    <t>เบญจพล</t>
  </si>
  <si>
    <t>ทัศวรรณ</t>
  </si>
  <si>
    <t>ปรีชญา</t>
  </si>
  <si>
    <t>กล้ายุทธ</t>
  </si>
  <si>
    <t>Status</t>
  </si>
  <si>
    <t>Start Date</t>
  </si>
  <si>
    <t>Finish Date</t>
  </si>
  <si>
    <t>Dead Line</t>
  </si>
  <si>
    <t>Task Points</t>
  </si>
  <si>
    <t>Total Day</t>
  </si>
  <si>
    <t>Total Hour</t>
  </si>
  <si>
    <t>Sprint Cum Hour</t>
  </si>
  <si>
    <t>Cycle Cum Hour</t>
  </si>
  <si>
    <t>Sprint PV</t>
  </si>
  <si>
    <t>Sprint Cum PV</t>
  </si>
  <si>
    <t>Sprint EV</t>
  </si>
  <si>
    <t>Sprint Cum EV</t>
  </si>
  <si>
    <t>Size Unit</t>
  </si>
  <si>
    <t>Plan Size</t>
  </si>
  <si>
    <t>Actual Size</t>
  </si>
  <si>
    <t>Size(%)</t>
  </si>
  <si>
    <t>Time(%)</t>
  </si>
  <si>
    <t xml:space="preserve">    1. เอกสารความต้องการ</t>
  </si>
  <si>
    <t xml:space="preserve">          1.1 Task &amp; Schedule Plan</t>
  </si>
  <si>
    <t>DONE</t>
  </si>
  <si>
    <t>28 พ.ย. 2564</t>
  </si>
  <si>
    <t>4 ธ.ค. 2564</t>
  </si>
  <si>
    <t>Page</t>
  </si>
  <si>
    <t xml:space="preserve">          1.2 Gantt Chart </t>
  </si>
  <si>
    <t xml:space="preserve">          1.3 วาระการประชุมทีมครั้งที่ 17 และ 18</t>
  </si>
  <si>
    <t xml:space="preserve">          1.4 วาระการประชุม PO ครั้งที่ 14</t>
  </si>
  <si>
    <t>30 พ.ย. 2564</t>
  </si>
  <si>
    <t xml:space="preserve">          1.5 เอกสารเก็บคะแนน</t>
  </si>
  <si>
    <t>29 พ.ย. 2564</t>
  </si>
  <si>
    <t xml:space="preserve">          1.6 Log เก็บคะแนน (Discord)</t>
  </si>
  <si>
    <t xml:space="preserve">          1.7 แผนภาพตามผลการสอบวงรอบที่ 2</t>
  </si>
  <si>
    <t>1 ธ.ค. 2564</t>
  </si>
  <si>
    <t xml:space="preserve">          1.8 SRSD ตามผลการสอบวงรอบที่ 2</t>
  </si>
  <si>
    <t>2 ธ.ค. 2564</t>
  </si>
  <si>
    <t xml:space="preserve">          1.9 ออกแบบการสรุปผลเป้าหมายทีม บทบาท สมาชิก Cycle 3</t>
  </si>
  <si>
    <t xml:space="preserve">          1.10 Test Case มอดูลบริการ รถ</t>
  </si>
  <si>
    <t>3 ธ.ค. 2564</t>
  </si>
  <si>
    <t xml:space="preserve">          1.11 Test Script มอดูลบริการ รถ</t>
  </si>
  <si>
    <t xml:space="preserve">          1.12 User Manual (ตู้คอนเทนเนอร์ เอเย่นต์ ลูกค้า พนักงานขับรถ รถ)</t>
  </si>
  <si>
    <t xml:space="preserve">  </t>
  </si>
  <si>
    <t xml:space="preserve">          1.13 ITL</t>
  </si>
  <si>
    <t xml:space="preserve">          1.14 แผนทีม </t>
  </si>
  <si>
    <t xml:space="preserve">          1.15 Reuse Documentation (แผนภาพ และ SRSD)</t>
  </si>
  <si>
    <t xml:space="preserve">          1.16 Burndown &amp; Velocity Chart</t>
  </si>
  <si>
    <t xml:space="preserve">          1.17 Control Version</t>
  </si>
  <si>
    <t xml:space="preserve">          1.18 Test Plan (อัปเดตปฏิทินการทดสอบ)</t>
  </si>
  <si>
    <t xml:space="preserve">          1.19 วาระการประชุมทีมครั้งที่ 19</t>
  </si>
  <si>
    <t xml:space="preserve">          1.20 วาระการประชุม PO ครั้งที่ 15</t>
  </si>
  <si>
    <t>รวม</t>
  </si>
  <si>
    <t xml:space="preserve">    2. Desige Prototype</t>
  </si>
  <si>
    <t xml:space="preserve">          2.1 ออกแบบ Prototype V3.1.1 (ดูประวัติการเปลี่ยนตู้)</t>
  </si>
  <si>
    <t xml:space="preserve">          2.2 ออกแบบ Prototype V3.1.1 (เปลี่ยนตู้ ในฟังก์ชัน แก้ไขข้อมูลบริการ หน้าLogin)</t>
  </si>
  <si>
    <t xml:space="preserve">          2.3 ออกแบบ Prototype V3.1.1 (คิดค่าบริการ)</t>
  </si>
  <si>
    <t xml:space="preserve">    3. การตรวจสอบ</t>
  </si>
  <si>
    <t xml:space="preserve">          3.1 ตรวจ วาระการประชุมทีม ครั้งที่ 17 และ 18</t>
  </si>
  <si>
    <t>None</t>
  </si>
  <si>
    <t>-</t>
  </si>
  <si>
    <t xml:space="preserve">          3.2 ตรวจ วาระการประชุม PO ครั้งที่ 14</t>
  </si>
  <si>
    <t xml:space="preserve">          3.3 ตรวจ Task &amp; Schedule</t>
  </si>
  <si>
    <t xml:space="preserve">          3.4 ตรวจ Gantt Chart Sprint 1</t>
  </si>
  <si>
    <t xml:space="preserve">          3.5 ตรวจ แผนภาพตามผลการสอบวงรอบที่ 2</t>
  </si>
  <si>
    <t xml:space="preserve">          3.6 ตรวจ SRSD ตามผลการสอบวงรอบที่ 2</t>
  </si>
  <si>
    <t xml:space="preserve">          3.7 ตรวจ เป้าหมายทีม บทบาท สมาชิก Cycle 3</t>
  </si>
  <si>
    <t xml:space="preserve">          3.8 ตรวจ User Manual (ตู้คอนเทนเนอร์ เอเย่นต์ ลูกค้า พนักงานขับรถ รถ)</t>
  </si>
  <si>
    <t xml:space="preserve">          3.9 ตรวจ ITL</t>
  </si>
  <si>
    <t xml:space="preserve">          3.10 ตรวจ Test Case มอดูลบริการ รถ</t>
  </si>
  <si>
    <t xml:space="preserve">          3.11 ตรวจ Test Script มอดูลบริการ รถ</t>
  </si>
  <si>
    <t>6 ธ.ค. 2564</t>
  </si>
  <si>
    <t xml:space="preserve">          3.12 ตรวจ แผนทีม</t>
  </si>
  <si>
    <t xml:space="preserve">          3.13 ตรวจ Test Plan (ส่วนอัปเดตปฏิทินการทดสอบ)</t>
  </si>
  <si>
    <t xml:space="preserve">          3.14 ตรวจ Burndown &amp; Velocity Chart </t>
  </si>
  <si>
    <t xml:space="preserve">          3.15 ตรวจ Reuse Documentation (แผนภาพ และ SRSD)</t>
  </si>
  <si>
    <t xml:space="preserve">          3.16 ตรวจ วาระการประชุมทีม ครั้งที่ 19</t>
  </si>
  <si>
    <t xml:space="preserve">          3.17 ตรวจ วาระการประชุม PO ครั้งที่ 15</t>
  </si>
  <si>
    <t xml:space="preserve">    4. Review</t>
  </si>
  <si>
    <t xml:space="preserve">          4.1 Review Prototype V3.1.1 (ดูประวัติการเปลี่ยนตู้, เปลี่ยนตู้ ในฟังก์ชัน แก้ไขข้อมูลบริการ, คิดค่าบริการ)</t>
  </si>
  <si>
    <t xml:space="preserve">    5. ประชุม</t>
  </si>
  <si>
    <t xml:space="preserve">          5.1 ประชุมทีม ครั้งที่ 17</t>
  </si>
  <si>
    <t>27 พ.ย. 2564</t>
  </si>
  <si>
    <t xml:space="preserve">          5.2 ประชุมทีม ครั้งที่ 18</t>
  </si>
  <si>
    <t xml:space="preserve">    6. ประชุมPO</t>
  </si>
  <si>
    <t xml:space="preserve">          6.1 ประชุม PO ครั้งที่ 14</t>
  </si>
  <si>
    <t>รวมทั้งหมด</t>
  </si>
  <si>
    <t>เปอร์เซ็นต์ (%)</t>
  </si>
  <si>
    <t>Sprint : 2</t>
  </si>
  <si>
    <t>Team Leader :  นายวิรัตน์ สากร</t>
  </si>
  <si>
    <t>Development Manager : นายณัฐดนัย อินทสร</t>
  </si>
  <si>
    <t>Support Manager : นายธนาธิป บุญเนตร</t>
  </si>
  <si>
    <t>Developer : นางสาวทัศวรรณ แววหงษ์</t>
  </si>
  <si>
    <t>Developer : นายเบญจพล กสิกิจวสุนธรา</t>
  </si>
  <si>
    <t>Quality Assurance : นายณัฐนันท์ อมรเลิศวิทย์</t>
  </si>
  <si>
    <t>Plan Manager : นางสาวปรีชญา ชูศรีทอง</t>
  </si>
  <si>
    <t>Planner : นายกล้ายุทธ ครองแก้ว</t>
  </si>
  <si>
    <t xml:space="preserve">    1. ประชุม</t>
  </si>
  <si>
    <t xml:space="preserve">          1.1 ประชุมทีม ครั้งที่ 19</t>
  </si>
  <si>
    <t xml:space="preserve">    2. ประชุม PO</t>
  </si>
  <si>
    <t xml:space="preserve">          2.1 ประชุม PO ครั้งที่ 15</t>
  </si>
  <si>
    <t>7 ธ.ค. 2564</t>
  </si>
  <si>
    <t xml:space="preserve">    3. จัดทำเอกสารการประชุม</t>
  </si>
  <si>
    <t xml:space="preserve">          3.1 วาระการประชุมทีม ครั้งที่ 20</t>
  </si>
  <si>
    <t>9 ธ.ค. 2564</t>
  </si>
  <si>
    <t>11 ธ.ค. 2564</t>
  </si>
  <si>
    <t>8 ธ.ค. 2564</t>
  </si>
  <si>
    <t xml:space="preserve">          3.2 วาระการประชุม PO ครั้งที่ 16</t>
  </si>
  <si>
    <t xml:space="preserve">    4. เอกสารความต้องการ</t>
  </si>
  <si>
    <t xml:space="preserve">          4.1 Task &amp; Schedule Plan</t>
  </si>
  <si>
    <t xml:space="preserve">          4.2 Gantt Chart </t>
  </si>
  <si>
    <t xml:space="preserve">          4.3 CSR</t>
  </si>
  <si>
    <t xml:space="preserve">          4.4 Test case Set up</t>
  </si>
  <si>
    <t xml:space="preserve">          4.5 ITL</t>
  </si>
  <si>
    <t xml:space="preserve">          4.6 CCR</t>
  </si>
  <si>
    <t xml:space="preserve">          4.7 sums</t>
  </si>
  <si>
    <t xml:space="preserve">          4.8 Test Plan (อัปเดตปฏิทินการทดสอบ)</t>
  </si>
  <si>
    <t xml:space="preserve">          4.9 แผนทีม </t>
  </si>
  <si>
    <t xml:space="preserve">          4.10 User Manual (Set up)</t>
  </si>
  <si>
    <t>10 ธ.ค. 2564</t>
  </si>
  <si>
    <t xml:space="preserve">          4.11 Reuse Code Documentation</t>
  </si>
  <si>
    <t xml:space="preserve">          4.12 Burndown &amp; Velocity Chart</t>
  </si>
  <si>
    <t xml:space="preserve">    5. Coding</t>
  </si>
  <si>
    <t xml:space="preserve">          5.1 โค้ดฟังก์ชัน Login</t>
  </si>
  <si>
    <t>LOC</t>
  </si>
  <si>
    <t xml:space="preserve">          5.2 โค้ดฟังก์ชันดูประวัติการเปลี่ยนตู้ </t>
  </si>
  <si>
    <t xml:space="preserve">          5.3 โค้ดฟังก์ชันแก้ไขข้อมูลบริการ ส่วนการเปลี่ยนตู้</t>
  </si>
  <si>
    <t xml:space="preserve">          5.4 โค้ดหน้า Dashboard (Front-end)</t>
  </si>
  <si>
    <t xml:space="preserve">          5.5 โค้ดฟังก์ชันที่เหลือใน Set up</t>
  </si>
  <si>
    <t xml:space="preserve">          5.6 โค้ดฟังก์ชันคิดค่าบริการ</t>
  </si>
  <si>
    <t xml:space="preserve">          5.7 โค้ดหน้า Dashboard (back-end)</t>
  </si>
  <si>
    <t xml:space="preserve">    6. การตรวจสอบ</t>
  </si>
  <si>
    <t xml:space="preserve">          6.1 ตรวจ Gantt Chart </t>
  </si>
  <si>
    <t xml:space="preserve">          6.2 ตรวจ ITL</t>
  </si>
  <si>
    <t xml:space="preserve">          6.3 ตรวจ CCR</t>
  </si>
  <si>
    <t xml:space="preserve">          6.4 ตรวจ CSR</t>
  </si>
  <si>
    <t xml:space="preserve">          6.5 ตรวจ วาระการประชุมทีม ครั้งที่ 20</t>
  </si>
  <si>
    <t xml:space="preserve">          6.6 ตรวจ วาระการประชุม PO ครั้งที่ 16</t>
  </si>
  <si>
    <t xml:space="preserve">          6.7 ตรวจ Test Plan (ส่วนอัปเดตปฏิทินการทดสอบ)</t>
  </si>
  <si>
    <t xml:space="preserve">          6.8 ตรวจ Sums</t>
  </si>
  <si>
    <t xml:space="preserve">          6.9 ตรวจ แผนทีม</t>
  </si>
  <si>
    <t xml:space="preserve">          6.10 ตรวจ Reuse Code Documentation</t>
  </si>
  <si>
    <t xml:space="preserve">          6.11 ตรวจ User Manual (Set up)</t>
  </si>
  <si>
    <t xml:space="preserve">          6.12 ตรวจ Task &amp; Schedule</t>
  </si>
  <si>
    <t xml:space="preserve">          6.13 ตรวจ Burndown &amp; Velocity Chart </t>
  </si>
  <si>
    <t xml:space="preserve">          6.14 ตรวจ Control Version</t>
  </si>
  <si>
    <t xml:space="preserve">    7. Review</t>
  </si>
  <si>
    <t xml:space="preserve">          7.1 รีวิว Code Login</t>
  </si>
  <si>
    <t xml:space="preserve">          7.2 รีวิว Code Set up</t>
  </si>
  <si>
    <t xml:space="preserve">          7.3 รีวิว Code Dashboard (Front-end)</t>
  </si>
  <si>
    <t xml:space="preserve">          7.4 รีวิว Code ฟังก์ชันดูประวัติการเปลี่ยนตู้ </t>
  </si>
  <si>
    <t xml:space="preserve">          7.5 รีวิว Code ฟังก์ชันแก้ไขข้อมูลบริการ ส่วนการเปลี่ยนตู้</t>
  </si>
  <si>
    <t xml:space="preserve">          7.6 รีวิว Code ฟังก์ชันคิดค่าบริการ</t>
  </si>
  <si>
    <t>Sprint : 3</t>
  </si>
  <si>
    <t xml:space="preserve">          1.1 ประชุมทีม ครั้งที่ 20</t>
  </si>
  <si>
    <t>13 ธ.ค. 2564</t>
  </si>
  <si>
    <t>14 ธ.ค. 2564</t>
  </si>
  <si>
    <t xml:space="preserve">          2.1 ประชุม PO ครั้งที่ 16</t>
  </si>
  <si>
    <t>16 ธ.ค. 2564</t>
  </si>
  <si>
    <t xml:space="preserve">          3.1 วาระการประชุมทีม ครั้งที่ 21</t>
  </si>
  <si>
    <t>19 ธ.ค. 2564</t>
  </si>
  <si>
    <t>15 ธ.ค. 2564</t>
  </si>
  <si>
    <t xml:space="preserve">          3.2 วาระการประชุม PO ครั้งที่ 17</t>
  </si>
  <si>
    <t xml:space="preserve">          4.3 CCR</t>
  </si>
  <si>
    <t xml:space="preserve">          4.4 ITL</t>
  </si>
  <si>
    <t xml:space="preserve">          4.5 User Manual มอดูล บริการ และทำเป็นรูปเล่ม</t>
  </si>
  <si>
    <t xml:space="preserve">          4.6 Test Script Set up</t>
  </si>
  <si>
    <t xml:space="preserve">          4.7 Update  Reuse code Documentation (Function)</t>
  </si>
  <si>
    <t xml:space="preserve">          4.8 Test Plan </t>
  </si>
  <si>
    <t xml:space="preserve">          4.10 CSR </t>
  </si>
  <si>
    <t>17 ธ.ค. 2564</t>
  </si>
  <si>
    <t xml:space="preserve">          4.11 Control version</t>
  </si>
  <si>
    <t xml:space="preserve">    5. Prototype</t>
  </si>
  <si>
    <t xml:space="preserve">          5.1 Prototype เพิ่ม VAT แต่ละรายการค่าใช้จ่าย</t>
  </si>
  <si>
    <t xml:space="preserve">          5.1 Prototype หน้า Full history log</t>
  </si>
  <si>
    <t xml:space="preserve">    6. Coding</t>
  </si>
  <si>
    <t xml:space="preserve">          6.1 โค้ดฟังก์ชัน VAT</t>
  </si>
  <si>
    <t xml:space="preserve">          6.2 โค้ตตารางบริการ</t>
  </si>
  <si>
    <t xml:space="preserve">          6.3 โค้ดฟังก์ชัน Datepicker</t>
  </si>
  <si>
    <t xml:space="preserve">          6.4 โค้ด Report (Download Excel)</t>
  </si>
  <si>
    <t xml:space="preserve">          6.5 โค้ด พิมพ์ค่าใช้จ่าย (PDF)</t>
  </si>
  <si>
    <t>18 ธ.ค. 2564</t>
  </si>
  <si>
    <t xml:space="preserve">    7. การตรวจสอบ</t>
  </si>
  <si>
    <t xml:space="preserve">          7.1 ตรวจ Test Script Set up</t>
  </si>
  <si>
    <t xml:space="preserve">          7.2 ตรวจ Task &amp; Schedule</t>
  </si>
  <si>
    <t xml:space="preserve">          7.3 ตรวจ Gantt Chart </t>
  </si>
  <si>
    <t xml:space="preserve">          7.4 ตรวจ Test Plan </t>
  </si>
  <si>
    <t xml:space="preserve">          7.5 ตรวจ วาระการประชุมทีม ครั้งที่ 21</t>
  </si>
  <si>
    <t xml:space="preserve">          7.6 ตรวจ วาระการประชุม PO ครั้งที่ 17</t>
  </si>
  <si>
    <t xml:space="preserve">          7.7 ตรวจ Reuse code Documentation (Function)</t>
  </si>
  <si>
    <t xml:space="preserve">          7.8 ตรวจ User Manual </t>
  </si>
  <si>
    <t xml:space="preserve">          7.9 ตรวจ แผนทีม</t>
  </si>
  <si>
    <t xml:space="preserve">          7.10 ตรวจ Burndown &amp; Velocity Chart </t>
  </si>
  <si>
    <t xml:space="preserve">    8. Review</t>
  </si>
  <si>
    <t xml:space="preserve">          8.1 รีวิว Prototype</t>
  </si>
  <si>
    <t xml:space="preserve">          8.2 รีวิว Code ตารางบริการ</t>
  </si>
  <si>
    <t xml:space="preserve">          8.3 รีวิว Code ฟังก์ชัน VAT</t>
  </si>
  <si>
    <t xml:space="preserve">          8.4 รีวิว Code ฟังก์ชัน Datepicker</t>
  </si>
  <si>
    <t xml:space="preserve">          8.5 รีวิว Code ฟังก์ชันพิมพ์ค่าใช้จ่าย (PDF)</t>
  </si>
  <si>
    <t>CANCLE</t>
  </si>
  <si>
    <t xml:space="preserve">          8.6 รีวิว Code ฟังก์ชัน Report (Download Excel)</t>
  </si>
  <si>
    <t>Sprint : 4</t>
  </si>
  <si>
    <t xml:space="preserve">          1.1 ประชุมทีม ครั้งที่ 21</t>
  </si>
  <si>
    <t>20 ธ.ค. 2564</t>
  </si>
  <si>
    <t xml:space="preserve">          2.1 ประชุม PO ครั้งที่ 17</t>
  </si>
  <si>
    <t>21 ธ.ค. 2564</t>
  </si>
  <si>
    <t xml:space="preserve">          3.1 วาระการประชุมทีม ครั้งที่ 22</t>
  </si>
  <si>
    <t>23 ธ.ค. 2564</t>
  </si>
  <si>
    <t>26 ธ.ค. 2564</t>
  </si>
  <si>
    <t xml:space="preserve">          3.2 วาระการประชุม PO ครั้งที่ 18</t>
  </si>
  <si>
    <t xml:space="preserve">          4.1 CSR</t>
  </si>
  <si>
    <t>22 ธ.ค. 2564</t>
  </si>
  <si>
    <t xml:space="preserve">          4.2 CCR</t>
  </si>
  <si>
    <t xml:space="preserve">          4.3 ITL</t>
  </si>
  <si>
    <t xml:space="preserve">          4.4 User Manual มอดูล คิดค่าบริการ</t>
  </si>
  <si>
    <t xml:space="preserve">          4.5 Task &amp; Schedule</t>
  </si>
  <si>
    <t xml:space="preserve">          4.6 Gantt Chart </t>
  </si>
  <si>
    <t xml:space="preserve">          4.7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</si>
  <si>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4.8 User manual ดูประวัติการเปลี่ยนตู้</t>
  </si>
  <si>
    <t xml:space="preserve">          4.9 อัปเดต ER และ Data Dictionary</t>
  </si>
  <si>
    <t xml:space="preserve">          4.10 Reuse Code</t>
  </si>
  <si>
    <t>24 ธ.ค. 2564</t>
  </si>
  <si>
    <t xml:space="preserve">          4.11 Test Plan </t>
  </si>
  <si>
    <t xml:space="preserve">          4.12 แผนทีม</t>
  </si>
  <si>
    <t xml:space="preserve">          4.13 Control version </t>
  </si>
  <si>
    <t xml:space="preserve">          4.14 Burndown &amp; Velocity Chart </t>
  </si>
  <si>
    <t>25 ธ.ค. 2564</t>
  </si>
  <si>
    <t xml:space="preserve">          5.1 Prototype User และ Logout</t>
  </si>
  <si>
    <t xml:space="preserve">          5.2 Prototype ค่าบริการ เพิ่มวันที่ชำระเงิน</t>
  </si>
  <si>
    <t xml:space="preserve">          6.1 โค้ด Full history log</t>
  </si>
  <si>
    <t>LATE</t>
  </si>
  <si>
    <t xml:space="preserve">          6.2 โค้ด การค้างข้อมูลเมื่อกรอกข้อมูลผิด (หน้าจอเพิ่ม/แก้ไขข้อมูลบริการ)</t>
  </si>
  <si>
    <t xml:space="preserve">          6.3 โค้ด คิดค่าบริการ เพิ่มวันกำหนดชำระเงิน</t>
  </si>
  <si>
    <t xml:space="preserve">          6.4 โค้ด Back-end ค่าใช้จ่าย และปรับ UI Modal ค่าใช้จ่าย</t>
  </si>
  <si>
    <t xml:space="preserve">          6.5 โค้ด การค้างข้อมูลเมื่อกรอกข้อมูลผิด (หน้าจอเพิ่ม/แก้ไขข้อมูลตู้คอนเทนเนอร์)</t>
  </si>
  <si>
    <t xml:space="preserve">          7.1 ตรวจ CSR</t>
  </si>
  <si>
    <t xml:space="preserve">          7.4 ตรวจ ITL</t>
  </si>
  <si>
    <t xml:space="preserve">          7.5 ตรวจ CCR</t>
  </si>
  <si>
    <t xml:space="preserve">          7.6 ตรวจ Test Plan </t>
  </si>
  <si>
    <t xml:space="preserve">          7.7 ตรวจ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</si>
  <si>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7.8 ตรวจ Control  version </t>
  </si>
  <si>
    <t xml:space="preserve">          7.9 ตรวจ วาระการประชุมทีม ครั้งที่ 22</t>
  </si>
  <si>
    <t xml:space="preserve">          7.10 ตรวจ วาระการประชุม PO ครั้งที่ 18</t>
  </si>
  <si>
    <t xml:space="preserve">          7.11 ตรวจ User manual คิดค่าบริการ</t>
  </si>
  <si>
    <t xml:space="preserve">          7.12 ตรวจ User manual ดูประวัติการเปลี่ยนตู้</t>
  </si>
  <si>
    <t xml:space="preserve">          7.13 ตรวจ แผนทีม</t>
  </si>
  <si>
    <t xml:space="preserve">          7.14 ตรวจ อัปเดต ER และ Data Dictionary</t>
  </si>
  <si>
    <t xml:space="preserve">          7.15 ตรวจ Burndown &amp; Velocity Chart</t>
  </si>
  <si>
    <t xml:space="preserve">          8.2 รีวิว โค้ด ฟังก์ชันพิมพ์ค่าใช้จ่าย (PDF)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</si>
  <si>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</si>
  <si>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8.4 รีวิว โค้ด Back-end ค่าใช้จ่าย และปรับ UI Modal ค่าใช้จ่าย</t>
  </si>
  <si>
    <t xml:space="preserve">          8.5 รีวิว โค้ด Full history log</t>
  </si>
  <si>
    <t xml:space="preserve">          8.6 รีวิว โค้ด คิดค่าบริการ เพิ่มวันกำหนดชำระเงิน</t>
  </si>
  <si>
    <t>Sprint : 5</t>
  </si>
  <si>
    <t xml:space="preserve">          1.1 ประชุมทีม ครั้งที่ 22</t>
  </si>
  <si>
    <t>27 ธ.ค. 2564</t>
  </si>
  <si>
    <t xml:space="preserve">          2.1 ประชุม PO ครั้งที่ 18</t>
  </si>
  <si>
    <t>28 ธ.ค. 2564</t>
  </si>
  <si>
    <t xml:space="preserve">    3. เอกสารความต้องการ</t>
  </si>
  <si>
    <t xml:space="preserve">          3.1 Task &amp; Schedule</t>
  </si>
  <si>
    <t>WAIT</t>
  </si>
  <si>
    <t xml:space="preserve">          3.2 Gantt Chart </t>
  </si>
  <si>
    <t xml:space="preserve">          3.3 แผนทีม</t>
  </si>
  <si>
    <t xml:space="preserve">          3.4 CCR</t>
  </si>
  <si>
    <t xml:space="preserve">          3.5 CSR </t>
  </si>
  <si>
    <t xml:space="preserve">          3.6 อัปเดต Test Case ตามการตรวจ</t>
  </si>
  <si>
    <t xml:space="preserve">          3.7 Burndown &amp; Velocity Chart </t>
  </si>
  <si>
    <t xml:space="preserve">    4. Coding</t>
  </si>
  <si>
    <t xml:space="preserve">          4.1 โค้ด Full history log</t>
  </si>
  <si>
    <t>1 ม.ค. 2565</t>
  </si>
  <si>
    <t xml:space="preserve">          4.2 โค้ด ฟังก์ชันคิดค่าบริการ เลือกธนาคาร</t>
  </si>
  <si>
    <t xml:space="preserve">    5. การตรวจสอบ</t>
  </si>
  <si>
    <t xml:space="preserve">          5.1 ตรวจ Task &amp; Schedule</t>
  </si>
  <si>
    <t xml:space="preserve">          5.2 ตรวจ Gantt Chart </t>
  </si>
  <si>
    <t xml:space="preserve">          5.3 ตรวจ แผนทีม</t>
  </si>
  <si>
    <t xml:space="preserve">          5.4 ตรวจ ตรวจ Burndown &amp; Velocity Chart</t>
  </si>
  <si>
    <t xml:space="preserve">    6. Review</t>
  </si>
  <si>
    <t xml:space="preserve">          6.1 รีวิว โค้ด Full history log</t>
  </si>
  <si>
    <t xml:space="preserve">          6.2 รีวิว โค้ด ฟังก์ชันคิดค่าบริการ เลือกธนาคาร</t>
  </si>
  <si>
    <t>Sprint : 6</t>
  </si>
  <si>
    <t xml:space="preserve">    1. ประชุม PO</t>
  </si>
  <si>
    <t xml:space="preserve">          1.1 ประชุม PO ครั้งที่ 18</t>
  </si>
  <si>
    <t>4 ม.ค. 2565</t>
  </si>
  <si>
    <t>8 ม.ค. 2565</t>
  </si>
  <si>
    <t xml:space="preserve">    2. จัดทำเอกสารการประชุม</t>
  </si>
  <si>
    <t xml:space="preserve">          2.1 วาระการประชุมทีม ครั้งที่ 23</t>
  </si>
  <si>
    <t>3 ม.ค. 2565</t>
  </si>
  <si>
    <t xml:space="preserve">          2.2 วาระการประชุม PO ครั้งที่ 19</t>
  </si>
  <si>
    <t>9 ม.ค. 2565</t>
  </si>
  <si>
    <t xml:space="preserve">          3.3 CSR </t>
  </si>
  <si>
    <t>7 ม.ค. 2565</t>
  </si>
  <si>
    <t xml:space="preserve">          3.4 Test Script ดูรายการบริการที่ตู้ชำรุด เข้าสู่ระบบ คิดค่าบริการ ดูประวัติการเปลี่ยนตู้ พิมพ์ใบแจ้งหนี้</t>
  </si>
  <si>
    <t xml:space="preserve">          3.5 User Manuals คิดค่าบริการ ส่วนตัวเลือกการชำระ, Login, Full History Log, ดูรายการบริการที่ตู้ชำรุด, Logout</t>
  </si>
  <si>
    <t xml:space="preserve">          3.6 อัปเดตแผนภาพ Sequence, Use Case, Class, Activity</t>
  </si>
  <si>
    <t>5 ม.ค. 2565</t>
  </si>
  <si>
    <t xml:space="preserve">          3.7 SRSD บทที่ 3 คิดค่าบริการ, Login Dashboard, ดูรายการบริการที่ตู้ชำรุด Full History Log, ดูประวัติการเปลี่ยนตู้</t>
  </si>
  <si>
    <t>6 ม.ค. 2565</t>
  </si>
  <si>
    <t xml:space="preserve">          3.8 Reuse Code</t>
  </si>
  <si>
    <t xml:space="preserve">          3.9 CCR</t>
  </si>
  <si>
    <t xml:space="preserve">          3.10 ITL</t>
  </si>
  <si>
    <t xml:space="preserve">          3.11 SRSD บทที่ 4 แผนภาพ</t>
  </si>
  <si>
    <t xml:space="preserve">          3.12 test plan</t>
  </si>
  <si>
    <t xml:space="preserve">          3.13 แผนทีม</t>
  </si>
  <si>
    <t xml:space="preserve">          3.14 Burndown &amp; Velocity Chart </t>
  </si>
  <si>
    <t xml:space="preserve">          4.1 โค้ด Logout</t>
  </si>
  <si>
    <t xml:space="preserve">          4.2 Deploy ระบบ</t>
  </si>
  <si>
    <t xml:space="preserve">          5.1 Integration Test ในส่วนของ Set Up</t>
  </si>
  <si>
    <t xml:space="preserve">          5.2 ตรวจ Gantt Chart</t>
  </si>
  <si>
    <t xml:space="preserve">          3.3 Integration Test ในส่วนของ มอดูลรถ</t>
  </si>
  <si>
    <t xml:space="preserve">          5.4 ตรวจอัปเดตแผนภาพ Sequence, Use Case, Class, Activity</t>
  </si>
  <si>
    <t xml:space="preserve">          5.5 ตรวจ SRSD บทที่ 3 คิดค่าบริการ, Login, Dashboard, ดูรายการบริการที่ตู้ชำรุด, Full History Log, ดูประวัติการเปลี่ยนตู้</t>
  </si>
  <si>
    <t xml:space="preserve">          5.6 ตรวจ วาระการประชุมทีม ครั้งที่ 23</t>
  </si>
  <si>
    <t xml:space="preserve">          5.7 ตรวจ วาระการประชุม PO ครั้งที่ 19</t>
  </si>
  <si>
    <t xml:space="preserve">          5.8 ตรวจ ITL</t>
  </si>
  <si>
    <t xml:space="preserve">          5.9 Integration Test ในส่วนของ มอดูลบริการ</t>
  </si>
  <si>
    <t xml:space="preserve">          5.10 ตรวจ CSR</t>
  </si>
  <si>
    <t xml:space="preserve">          3.11 ตรวจ Task &amp; Schedule</t>
  </si>
  <si>
    <t xml:space="preserve">          5.12 ตรวจ CCR</t>
  </si>
  <si>
    <t xml:space="preserve">          5.13 ตรวจ User Manuals คิดค่าบริการ ส่วนตัวเลือกการชำระ, Login, Full History Log, ดูรายการบริการที่ตู้ชำรุด, Logout</t>
  </si>
  <si>
    <t xml:space="preserve">          5.14 ตรวจ Test Plan</t>
  </si>
  <si>
    <t xml:space="preserve">          5.15 ตรวจ แผนทีม</t>
  </si>
  <si>
    <t xml:space="preserve">          5.16 ตรวจ Version control </t>
  </si>
  <si>
    <t xml:space="preserve">          5.17 ตรวจ Burndown &amp; Velocity Chart</t>
  </si>
  <si>
    <t xml:space="preserve">          6.1 รีวิว โค้ด Logout</t>
  </si>
  <si>
    <t xml:space="preserve">          6.2 รีวิว โค้ด Back-end ค่าใช้จ่าย และปรับ UI Modal ค่าใช้จ่าย</t>
  </si>
  <si>
    <t>Sprint : 7</t>
  </si>
  <si>
    <t xml:space="preserve">          1.1 ประชุมทีม ครั้งที่ 23</t>
  </si>
  <si>
    <t>10 ม.ค. 2565</t>
  </si>
  <si>
    <t>11 ม.ค. 2565</t>
  </si>
  <si>
    <t xml:space="preserve">          3.1 วาระการประชุมทีม ครั้งที่ 24</t>
  </si>
  <si>
    <t>16 ม.ค. 2565</t>
  </si>
  <si>
    <t xml:space="preserve">          3.2 อัพเดตวาระการประชุม PO ครั้งที่ 19</t>
  </si>
  <si>
    <t xml:space="preserve">          4.1 CSR </t>
  </si>
  <si>
    <t xml:space="preserve">          4.2 ITL</t>
  </si>
  <si>
    <t xml:space="preserve">          4.3 SRSD ปรับ Format เอกสาร</t>
  </si>
  <si>
    <t>12 ม.ค. 2565</t>
  </si>
  <si>
    <t>15 ม.ค. 2565</t>
  </si>
  <si>
    <t xml:space="preserve">          4.4 User Manual รายงานบริการ</t>
  </si>
  <si>
    <t xml:space="preserve">          4.5 Test Plan</t>
  </si>
  <si>
    <t xml:space="preserve">          4.6 Task &amp; Schedule</t>
  </si>
  <si>
    <t xml:space="preserve">          4.7 Reuse code /doc</t>
  </si>
  <si>
    <t xml:space="preserve">          4.8 User Manual สารบัญ-รูปภาพ</t>
  </si>
  <si>
    <t xml:space="preserve">          4.9 Personal Report</t>
  </si>
  <si>
    <t>13 ม.ค. 2565</t>
  </si>
  <si>
    <t xml:space="preserve">          4.10 User Manual รายงานลูกค้า</t>
  </si>
  <si>
    <t xml:space="preserve">          4.11 User Manual เดือนในหน้าจอ Full History Log</t>
  </si>
  <si>
    <t xml:space="preserve">          4.12 Gantt Chart</t>
  </si>
  <si>
    <t xml:space="preserve">          4.13 CCR</t>
  </si>
  <si>
    <t xml:space="preserve">          4.14 ทำแผนทีม</t>
  </si>
  <si>
    <t>14 ม.ค. 2565</t>
  </si>
  <si>
    <t xml:space="preserve">          4.15 Burndown &amp; Velocity Chart </t>
  </si>
  <si>
    <t xml:space="preserve">          5.1 โค้ด เลือกเดือนในหน้าจอ Full History Log</t>
  </si>
  <si>
    <t xml:space="preserve">          5.2 โค้ด ค้นหาหน้าจอ Full History Log</t>
  </si>
  <si>
    <t xml:space="preserve">          5.3 Deploy ระบบ</t>
  </si>
  <si>
    <t xml:space="preserve">          6.1 ตรวจ ITL</t>
  </si>
  <si>
    <t xml:space="preserve">          6.2 Integration Test เข้าสู่ระบบ</t>
  </si>
  <si>
    <t xml:space="preserve">          6.3 Integration Test ออกจากระบบ</t>
  </si>
  <si>
    <t xml:space="preserve">          6.4 ตรวจ Reuse cod / doc</t>
  </si>
  <si>
    <t xml:space="preserve">          6.5 ตรวจ Task &amp; Schedule</t>
  </si>
  <si>
    <t xml:space="preserve">          6.6 ตรวจ Gantt Chart</t>
  </si>
  <si>
    <t xml:space="preserve">          6.7 ตรวจ วาระการประชุม PO ครั้งที่ 19</t>
  </si>
  <si>
    <t xml:space="preserve">          6.8 ตรวจ วาระการประชุมทีม ครั้งที่ 24</t>
  </si>
  <si>
    <t xml:space="preserve">          6.9 ตรวจ User Manual</t>
  </si>
  <si>
    <t xml:space="preserve">          6.10 ตรวจ TestPlan</t>
  </si>
  <si>
    <t xml:space="preserve">          6.11 ตรวจ SRSD ปรับ Format เอกสาร</t>
  </si>
  <si>
    <t xml:space="preserve">          6.12 ตรวจ แผนทีม</t>
  </si>
  <si>
    <t xml:space="preserve">          6.13 ตรวจ Burndown &amp; Velocity Chart</t>
  </si>
  <si>
    <t xml:space="preserve">          7.1 รีวิว โค้ด เลือกเดือนในหน้าจอ Full History Log </t>
  </si>
  <si>
    <t xml:space="preserve">    8. อื่นๆ</t>
  </si>
  <si>
    <t xml:space="preserve">          8.1 Work A Product Breakdown</t>
  </si>
  <si>
    <t xml:space="preserve">          8.2 Work B Tools Technique</t>
  </si>
  <si>
    <t>Sprint : 8</t>
  </si>
  <si>
    <t xml:space="preserve">          1.1 ประชุมทีม ครั้งที่ 24</t>
  </si>
  <si>
    <t>17 ม.ค. 2565</t>
  </si>
  <si>
    <t xml:space="preserve">          2.1 ประชุม PO ครั้งที่ 19</t>
  </si>
  <si>
    <t>18 ม.ค. 2565</t>
  </si>
  <si>
    <t xml:space="preserve">          3.1 วาระการประชุมทีม ครั้งที่ 25</t>
  </si>
  <si>
    <t>23 ม.ค. 2565</t>
  </si>
  <si>
    <t xml:space="preserve">          3.2 วาระการประชุม PO ครั้งที่ 20</t>
  </si>
  <si>
    <t xml:space="preserve">          4.3 Task &amp; Schedule</t>
  </si>
  <si>
    <t xml:space="preserve">          4.4 Gantt Chart</t>
  </si>
  <si>
    <t xml:space="preserve">          4.5 ทำแผนทีม</t>
  </si>
  <si>
    <t xml:space="preserve">          4.7 จัด Format SRSD บทที่ 4</t>
  </si>
  <si>
    <t>19 ม.ค. 2565</t>
  </si>
  <si>
    <t>21 ม.ค. 2565</t>
  </si>
  <si>
    <t xml:space="preserve">          4.8 Test Specification</t>
  </si>
  <si>
    <t xml:space="preserve">          4.9 reuse doc แผนภาพ</t>
  </si>
  <si>
    <t>22 ม.ค. 2565</t>
  </si>
  <si>
    <t xml:space="preserve">          4.10 Test Plan</t>
  </si>
  <si>
    <t xml:space="preserve">          4.11 ทำแผนเดี่ยว</t>
  </si>
  <si>
    <t>24 ม.ค. 2565</t>
  </si>
  <si>
    <t xml:space="preserve">          5.1 แก้บัค Deploy ระบบ</t>
  </si>
  <si>
    <t xml:space="preserve">          6.2 ตรวจ วาระการประชุมทีม ครั้งที่ 25</t>
  </si>
  <si>
    <t xml:space="preserve">          6.3 ตรวจ Task &amp; Schedule</t>
  </si>
  <si>
    <t xml:space="preserve">          6.4 ตรวจ Gantt Chart</t>
  </si>
  <si>
    <t xml:space="preserve">          6.5 ตรวจ CCR</t>
  </si>
  <si>
    <t xml:space="preserve">          6.6 ตรวจ วาระการประชุม PO ครั้งที่ 20</t>
  </si>
  <si>
    <t xml:space="preserve">          6.7 ตรวจ จัด Format SRSD บทที่ 4 (Use Case Diagram, User Case Description, Activity Diagram)</t>
  </si>
  <si>
    <t>25 ม.ค. 2565</t>
  </si>
  <si>
    <t xml:space="preserve">          6.8 ตรวจ CSR</t>
  </si>
  <si>
    <t xml:space="preserve">          6.10 ตรวจ Test Specification</t>
  </si>
  <si>
    <t xml:space="preserve">          6.11 ตรวจ แผนเดี่ยว</t>
  </si>
  <si>
    <t xml:space="preserve">          6.12 ตรวจ Test Plan</t>
  </si>
  <si>
    <t xml:space="preserve">    7. อื่นๆ</t>
  </si>
  <si>
    <t xml:space="preserve">          7.1 ออกแบบระบบโหวต</t>
  </si>
  <si>
    <t>20 ม.ค. 2565</t>
  </si>
  <si>
    <t xml:space="preserve">          7.2 EA แบ่งความคำรับผิดชอบ</t>
  </si>
  <si>
    <t>Sprint : 9</t>
  </si>
  <si>
    <t xml:space="preserve">          1.1 ประชุมทีม ครั้งที่ 25</t>
  </si>
  <si>
    <t>30 ม.ค. 2565</t>
  </si>
  <si>
    <t xml:space="preserve">          2.1 ประชุม PO ครั้งที่ 20</t>
  </si>
  <si>
    <t xml:space="preserve">          3.1 CSR </t>
  </si>
  <si>
    <t xml:space="preserve">          3.2 CCR</t>
  </si>
  <si>
    <t xml:space="preserve">          3.3 ITL</t>
  </si>
  <si>
    <t xml:space="preserve">          3.4 Goal</t>
  </si>
  <si>
    <t>27 ม.ค. 2565</t>
  </si>
  <si>
    <t xml:space="preserve">          3.5 SUMS</t>
  </si>
  <si>
    <t xml:space="preserve">          3.6 SUMDR</t>
  </si>
  <si>
    <t xml:space="preserve">          3.7 Gantt Chart</t>
  </si>
  <si>
    <t xml:space="preserve">          3.8 Task &amp; Schedule </t>
  </si>
  <si>
    <t xml:space="preserve">          3.9 Person Stat Report / Team</t>
  </si>
  <si>
    <t>26 ม.ค. 2565</t>
  </si>
  <si>
    <t xml:space="preserve">          3.10 Test Report</t>
  </si>
  <si>
    <t xml:space="preserve">          3.11 Test Plan</t>
  </si>
  <si>
    <t xml:space="preserve">          3.12 SUMDI</t>
  </si>
  <si>
    <t xml:space="preserve">          3.13 ทำแผนทีม</t>
  </si>
  <si>
    <t xml:space="preserve">          3.14 เก็บตก Reuse code /doc</t>
  </si>
  <si>
    <t xml:space="preserve">          3.15 SUMQ</t>
  </si>
  <si>
    <t>28 ม.ค. 2565</t>
  </si>
  <si>
    <t xml:space="preserve">          3.16 เก็บตก Control version</t>
  </si>
  <si>
    <t>29 ม.ค. 2565</t>
  </si>
  <si>
    <t xml:space="preserve">          3.17 Correcting sheet</t>
  </si>
  <si>
    <t xml:space="preserve">          3.18 SUMP </t>
  </si>
  <si>
    <t xml:space="preserve">          3.19 Burndown &amp; Velocity Chart</t>
  </si>
  <si>
    <t xml:space="preserve">          3.19 ทำแผนเดี่ยว</t>
  </si>
  <si>
    <t xml:space="preserve">    4. การตรวจสอบ</t>
  </si>
  <si>
    <t xml:space="preserve">          4.1 ตรวจ จัด Format SRSD บทที่ 4 (Sequence Diagram)</t>
  </si>
  <si>
    <t xml:space="preserve">          4.2 ตรวจ Task &amp; Schedule</t>
  </si>
  <si>
    <t xml:space="preserve">          4.3 ตรวจ Gantt Chart</t>
  </si>
  <si>
    <t xml:space="preserve">          4.4 ตรวจ CCR</t>
  </si>
  <si>
    <t xml:space="preserve">          4.5 ตรวจ CSR</t>
  </si>
  <si>
    <t xml:space="preserve">          4.6 ตรวจ Test Report</t>
  </si>
  <si>
    <t xml:space="preserve">          4.7 ตรวจ Goal</t>
  </si>
  <si>
    <t xml:space="preserve">          4.8 ตรวจ Test Plan</t>
  </si>
  <si>
    <t xml:space="preserve">          4.9 ตรวจ Control version</t>
  </si>
  <si>
    <t xml:space="preserve">          4.10 ตรวจ ITL</t>
  </si>
  <si>
    <t xml:space="preserve">          4.11 ตรวจ เก็บตก Reuse code /doc</t>
  </si>
  <si>
    <t xml:space="preserve">          4.12 ตรวจ Correcting sheet</t>
  </si>
  <si>
    <t xml:space="preserve">          4.13 ตรวจ Burndown &amp; Velocity Chart</t>
  </si>
  <si>
    <t xml:space="preserve">          4.14 ตรวจ แผนทีม </t>
  </si>
  <si>
    <t xml:space="preserve">          4.15 ตรวจ แผนเดี่ยว</t>
  </si>
  <si>
    <t xml:space="preserve">    5. อื่นๆ</t>
  </si>
  <si>
    <t xml:space="preserve">          5.1 สไลด์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</si>
</sst>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h]:mm"/>
  </numFmts>
  <fonts count="54">
    <font>
      <sz val="11"/>
      <color theme="1"/>
      <name val="Tahoma"/>
      <family val="2"/>
      <scheme val="minor"/>
    </font>
    <font>
      <b/>
      <sz val="48"/>
      <color rgb="FFFFFFFF"/>
      <name val="TH Sarabun New"/>
      <family val="2"/>
    </font>
    <font>
      <sz val="24"/>
      <color rgb="FF000000"/>
      <name val="TH Sarabun New"/>
      <family val="2"/>
    </font>
    <font>
      <b/>
      <sz val="36"/>
      <color rgb="FF00206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b/>
      <sz val="28"/>
      <color rgb="FF002060"/>
      <name val="TH Sarabun New"/>
      <family val="2"/>
    </font>
    <font>
      <sz val="28"/>
      <color theme="1"/>
      <name val="Tahoma"/>
      <family val="2"/>
      <charset val="222"/>
      <scheme val="minor"/>
    </font>
    <font>
      <sz val="26"/>
      <color rgb="FFFF9933"/>
      <name val="Webdings"/>
      <family val="1"/>
      <charset val="2"/>
    </font>
    <font>
      <sz val="24"/>
      <color theme="1"/>
      <name val="TH Sarabun New"/>
      <family val="2"/>
    </font>
    <font>
      <sz val="26"/>
      <color rgb="FFFFD966"/>
      <name val="Webdings"/>
      <family val="1"/>
      <charset val="2"/>
    </font>
    <font>
      <sz val="28"/>
      <color rgb="FF00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78C7F8"/>
      <name val="Webdings"/>
      <family val="1"/>
      <charset val="2"/>
    </font>
    <font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8"/>
      <name val="TH Sarabun New"/>
      <family val="2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41F19D"/>
      <name val="Webdings"/>
      <family val="1"/>
      <charset val="2"/>
    </font>
    <font>
      <sz val="24"/>
      <color rgb="FFC00000"/>
      <name val="TH Sarabun New"/>
      <family val="2"/>
    </font>
    <font>
      <sz val="11"/>
      <color rgb="FFFF0000"/>
      <name val="Tahoma"/>
      <family val="2"/>
      <charset val="222"/>
      <scheme val="minor"/>
    </font>
    <font>
      <sz val="26"/>
      <color rgb="FF8497B0"/>
      <name val="Webdings"/>
      <family val="1"/>
      <charset val="2"/>
    </font>
    <font>
      <sz val="26"/>
      <color rgb="FFD9D9D9"/>
      <name val="Webdings"/>
      <family val="1"/>
      <charset val="2"/>
    </font>
    <font>
      <sz val="11"/>
      <color rgb="FF000000"/>
      <name val="Tahoma"/>
      <family val="2"/>
      <charset val="222"/>
      <scheme val="minor"/>
    </font>
    <font>
      <sz val="24"/>
      <color rgb="FFFF0000"/>
      <name val="TH Sarabun New"/>
      <family val="2"/>
    </font>
    <font>
      <b/>
      <sz val="32"/>
      <color rgb="FF000000"/>
      <name val="TH Sarabun New"/>
      <family val="2"/>
    </font>
    <font>
      <sz val="26"/>
      <color theme="1"/>
      <name val="TH Sarabun New"/>
      <family val="2"/>
    </font>
    <font>
      <b/>
      <sz val="32"/>
      <color theme="1"/>
      <name val="TH Sarabun New"/>
      <family val="2"/>
    </font>
    <font>
      <b/>
      <sz val="24"/>
      <color theme="1"/>
      <name val="TH Sarabun New"/>
      <family val="2"/>
    </font>
    <font>
      <sz val="26"/>
      <color rgb="FFF29E6A"/>
      <name val="Webdings"/>
      <family val="1"/>
      <charset val="2"/>
    </font>
    <font>
      <sz val="24"/>
      <color rgb="FFF29E6A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u/>
      <sz val="11"/>
      <color theme="10"/>
      <name val="Tahoma"/>
      <family val="2"/>
      <scheme val="minor"/>
    </font>
    <font>
      <sz val="24"/>
      <name val="TH Sarabun New"/>
      <family val="2"/>
    </font>
    <font>
      <sz val="24"/>
      <name val="TH Sarabun New"/>
    </font>
    <font>
      <b/>
      <sz val="48"/>
      <color rgb="FFFFFFFF"/>
      <name val="TH Sarabun New"/>
    </font>
    <font>
      <b/>
      <sz val="36"/>
      <color rgb="FF002060"/>
      <name val="TH Sarabun New"/>
    </font>
    <font>
      <b/>
      <sz val="36"/>
      <color rgb="FF000000"/>
      <name val="TH Sarabun New"/>
    </font>
    <font>
      <b/>
      <sz val="24"/>
      <color rgb="FF000000"/>
      <name val="TH Sarabun New"/>
    </font>
    <font>
      <b/>
      <sz val="28"/>
      <color rgb="FF002060"/>
      <name val="TH Sarabun New"/>
    </font>
    <font>
      <sz val="28"/>
      <color rgb="FF000000"/>
      <name val="TH Sarabun New"/>
    </font>
    <font>
      <sz val="24"/>
      <color rgb="FFC00000"/>
      <name val="TH Sarabun New"/>
    </font>
    <font>
      <sz val="24"/>
      <color rgb="FFFF0000"/>
      <name val="TH Sarabun New"/>
    </font>
    <font>
      <b/>
      <sz val="32"/>
      <color rgb="FF000000"/>
      <name val="TH Sarabun New"/>
    </font>
    <font>
      <b/>
      <sz val="32"/>
      <color theme="1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sz val="28"/>
      <color rgb="FF002060"/>
      <name val="TH Sarabun New"/>
    </font>
  </fonts>
  <fills count="53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459D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AC0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CFEBFD"/>
        <bgColor indexed="64"/>
      </patternFill>
    </fill>
    <fill>
      <patternFill patternType="solid">
        <fgColor rgb="FFCFEBFD"/>
        <bgColor rgb="FF000000"/>
      </patternFill>
    </fill>
    <fill>
      <patternFill patternType="solid">
        <fgColor rgb="FF78C7F8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FD966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FF7C80"/>
        <bgColor rgb="FF000000"/>
      </patternFill>
    </fill>
    <fill>
      <patternFill patternType="solid">
        <fgColor rgb="FFFFB3B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29E6A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rgb="FFB381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637">
    <xf numFmtId="0" fontId="0" fillId="0" borderId="0" xfId="0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87" fontId="2" fillId="3" borderId="0" xfId="0" applyNumberFormat="1" applyFont="1" applyFill="1" applyAlignment="1">
      <alignment vertical="center"/>
    </xf>
    <xf numFmtId="187" fontId="2" fillId="3" borderId="0" xfId="0" applyNumberFormat="1" applyFont="1" applyFill="1" applyAlignment="1">
      <alignment horizontal="center" vertical="center"/>
    </xf>
    <xf numFmtId="2" fontId="12" fillId="4" borderId="2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5" fillId="4" borderId="0" xfId="0" applyFont="1" applyFill="1"/>
    <xf numFmtId="0" fontId="26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0" fillId="3" borderId="0" xfId="0" applyFill="1"/>
    <xf numFmtId="0" fontId="28" fillId="3" borderId="2" xfId="0" applyFont="1" applyFill="1" applyBorder="1"/>
    <xf numFmtId="0" fontId="29" fillId="4" borderId="0" xfId="0" applyFont="1" applyFill="1" applyAlignment="1">
      <alignment vertical="center"/>
    </xf>
    <xf numFmtId="0" fontId="28" fillId="3" borderId="0" xfId="0" applyFont="1" applyFill="1"/>
    <xf numFmtId="0" fontId="5" fillId="6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7" fontId="2" fillId="0" borderId="3" xfId="0" applyNumberFormat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center"/>
    </xf>
    <xf numFmtId="14" fontId="12" fillId="4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3" xfId="0" quotePrefix="1" applyFont="1" applyFill="1" applyBorder="1" applyAlignment="1">
      <alignment horizontal="center" vertical="center"/>
    </xf>
    <xf numFmtId="187" fontId="2" fillId="17" borderId="3" xfId="0" applyNumberFormat="1" applyFont="1" applyFill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30" fillId="18" borderId="3" xfId="0" applyFont="1" applyFill="1" applyBorder="1" applyAlignment="1">
      <alignment horizontal="left" vertical="center"/>
    </xf>
    <xf numFmtId="0" fontId="12" fillId="19" borderId="3" xfId="0" applyFont="1" applyFill="1" applyBorder="1" applyAlignment="1">
      <alignment horizontal="left" vertical="center"/>
    </xf>
    <xf numFmtId="0" fontId="2" fillId="20" borderId="3" xfId="0" applyFont="1" applyFill="1" applyBorder="1" applyAlignment="1">
      <alignment horizontal="left" vertical="center"/>
    </xf>
    <xf numFmtId="0" fontId="0" fillId="0" borderId="3" xfId="0" applyBorder="1"/>
    <xf numFmtId="0" fontId="31" fillId="0" borderId="3" xfId="0" applyFont="1" applyBorder="1" applyAlignment="1">
      <alignment horizontal="center" vertical="center"/>
    </xf>
    <xf numFmtId="0" fontId="30" fillId="18" borderId="3" xfId="0" applyFont="1" applyFill="1" applyBorder="1" applyAlignment="1">
      <alignment horizontal="center"/>
    </xf>
    <xf numFmtId="187" fontId="2" fillId="18" borderId="3" xfId="0" applyNumberFormat="1" applyFont="1" applyFill="1" applyBorder="1" applyAlignment="1">
      <alignment horizontal="center" vertical="center"/>
    </xf>
    <xf numFmtId="187" fontId="2" fillId="21" borderId="3" xfId="0" applyNumberFormat="1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vertical="center"/>
    </xf>
    <xf numFmtId="2" fontId="2" fillId="18" borderId="3" xfId="0" applyNumberFormat="1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left" vertical="center"/>
    </xf>
    <xf numFmtId="2" fontId="2" fillId="17" borderId="3" xfId="0" quotePrefix="1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187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2" fontId="2" fillId="6" borderId="3" xfId="0" applyNumberFormat="1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left" vertical="center"/>
    </xf>
    <xf numFmtId="187" fontId="2" fillId="5" borderId="3" xfId="0" applyNumberFormat="1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center"/>
    </xf>
    <xf numFmtId="0" fontId="32" fillId="24" borderId="3" xfId="0" applyFont="1" applyFill="1" applyBorder="1"/>
    <xf numFmtId="187" fontId="12" fillId="24" borderId="3" xfId="0" applyNumberFormat="1" applyFont="1" applyFill="1" applyBorder="1" applyAlignment="1">
      <alignment horizontal="center" vertical="center"/>
    </xf>
    <xf numFmtId="0" fontId="12" fillId="24" borderId="3" xfId="0" applyFont="1" applyFill="1" applyBorder="1" applyAlignment="1">
      <alignment horizontal="center" vertical="center"/>
    </xf>
    <xf numFmtId="2" fontId="32" fillId="24" borderId="3" xfId="0" applyNumberFormat="1" applyFont="1" applyFill="1" applyBorder="1"/>
    <xf numFmtId="0" fontId="30" fillId="25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187" fontId="12" fillId="0" borderId="3" xfId="0" applyNumberFormat="1" applyFont="1" applyBorder="1" applyAlignment="1">
      <alignment horizontal="center" vertical="center"/>
    </xf>
    <xf numFmtId="0" fontId="30" fillId="25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vertical="center"/>
    </xf>
    <xf numFmtId="187" fontId="2" fillId="11" borderId="3" xfId="0" applyNumberFormat="1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187" fontId="12" fillId="28" borderId="3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 wrapText="1"/>
    </xf>
    <xf numFmtId="0" fontId="12" fillId="28" borderId="4" xfId="0" applyFont="1" applyFill="1" applyBorder="1" applyAlignment="1">
      <alignment horizontal="center" vertical="center"/>
    </xf>
    <xf numFmtId="0" fontId="28" fillId="5" borderId="0" xfId="0" applyFont="1" applyFill="1"/>
    <xf numFmtId="0" fontId="28" fillId="5" borderId="5" xfId="0" applyFont="1" applyFill="1" applyBorder="1"/>
    <xf numFmtId="0" fontId="2" fillId="12" borderId="3" xfId="0" applyFont="1" applyFill="1" applyBorder="1" applyAlignment="1">
      <alignment vertical="center"/>
    </xf>
    <xf numFmtId="2" fontId="12" fillId="29" borderId="3" xfId="0" applyNumberFormat="1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0" fillId="30" borderId="3" xfId="0" applyFont="1" applyFill="1" applyBorder="1" applyAlignment="1">
      <alignment horizontal="left" vertical="center"/>
    </xf>
    <xf numFmtId="0" fontId="2" fillId="31" borderId="3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33" fillId="29" borderId="4" xfId="0" applyFont="1" applyFill="1" applyBorder="1" applyAlignment="1">
      <alignment horizontal="center" vertical="center"/>
    </xf>
    <xf numFmtId="0" fontId="2" fillId="33" borderId="3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center" vertical="center"/>
    </xf>
    <xf numFmtId="20" fontId="2" fillId="17" borderId="3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 wrapText="1"/>
    </xf>
    <xf numFmtId="0" fontId="12" fillId="23" borderId="3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 wrapText="1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87" fontId="2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30" fillId="6" borderId="0" xfId="0" applyFont="1" applyFill="1" applyAlignment="1">
      <alignment horizontal="left" vertical="center"/>
    </xf>
    <xf numFmtId="0" fontId="30" fillId="30" borderId="11" xfId="0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horizontal="center" vertical="center"/>
    </xf>
    <xf numFmtId="187" fontId="2" fillId="30" borderId="11" xfId="0" applyNumberFormat="1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horizontal="center" vertical="center" wrapText="1"/>
    </xf>
    <xf numFmtId="0" fontId="12" fillId="30" borderId="11" xfId="0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vertical="center"/>
    </xf>
    <xf numFmtId="2" fontId="2" fillId="30" borderId="11" xfId="0" applyNumberFormat="1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center" vertical="center"/>
    </xf>
    <xf numFmtId="187" fontId="2" fillId="17" borderId="13" xfId="0" applyNumberFormat="1" applyFont="1" applyFill="1" applyBorder="1" applyAlignment="1">
      <alignment horizontal="center" vertical="center"/>
    </xf>
    <xf numFmtId="20" fontId="2" fillId="17" borderId="13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8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 vertical="center"/>
    </xf>
    <xf numFmtId="187" fontId="2" fillId="25" borderId="11" xfId="0" applyNumberFormat="1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 wrapText="1"/>
    </xf>
    <xf numFmtId="0" fontId="12" fillId="27" borderId="11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vertical="center"/>
    </xf>
    <xf numFmtId="187" fontId="12" fillId="0" borderId="10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2" xfId="0" applyBorder="1"/>
    <xf numFmtId="0" fontId="2" fillId="25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87" fontId="2" fillId="0" borderId="4" xfId="0" applyNumberFormat="1" applyFont="1" applyBorder="1" applyAlignment="1">
      <alignment horizontal="center" vertical="center"/>
    </xf>
    <xf numFmtId="187" fontId="2" fillId="5" borderId="4" xfId="0" applyNumberFormat="1" applyFont="1" applyFill="1" applyBorder="1" applyAlignment="1">
      <alignment horizontal="center" vertical="center"/>
    </xf>
    <xf numFmtId="187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87" fontId="2" fillId="25" borderId="4" xfId="0" applyNumberFormat="1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 wrapText="1"/>
    </xf>
    <xf numFmtId="0" fontId="12" fillId="27" borderId="4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center" vertical="center"/>
    </xf>
    <xf numFmtId="187" fontId="2" fillId="34" borderId="4" xfId="0" applyNumberFormat="1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horizontal="center" vertical="center" wrapText="1"/>
    </xf>
    <xf numFmtId="0" fontId="12" fillId="34" borderId="4" xfId="0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vertical="center"/>
    </xf>
    <xf numFmtId="0" fontId="30" fillId="25" borderId="9" xfId="0" applyFont="1" applyFill="1" applyBorder="1" applyAlignment="1">
      <alignment horizontal="left" vertical="center"/>
    </xf>
    <xf numFmtId="0" fontId="30" fillId="25" borderId="9" xfId="0" applyFont="1" applyFill="1" applyBorder="1" applyAlignment="1">
      <alignment horizontal="center" vertical="center"/>
    </xf>
    <xf numFmtId="0" fontId="2" fillId="37" borderId="9" xfId="0" applyFont="1" applyFill="1" applyBorder="1" applyAlignment="1">
      <alignment horizontal="left" vertical="center"/>
    </xf>
    <xf numFmtId="0" fontId="2" fillId="35" borderId="9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left" vertical="center"/>
    </xf>
    <xf numFmtId="0" fontId="30" fillId="41" borderId="3" xfId="0" applyFont="1" applyFill="1" applyBorder="1" applyAlignment="1">
      <alignment horizontal="left" vertical="center"/>
    </xf>
    <xf numFmtId="0" fontId="30" fillId="41" borderId="11" xfId="0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horizontal="center" vertical="center"/>
    </xf>
    <xf numFmtId="187" fontId="2" fillId="41" borderId="11" xfId="0" applyNumberFormat="1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horizontal="center" vertical="center" wrapText="1"/>
    </xf>
    <xf numFmtId="0" fontId="12" fillId="41" borderId="11" xfId="0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vertical="center"/>
    </xf>
    <xf numFmtId="2" fontId="2" fillId="41" borderId="11" xfId="0" applyNumberFormat="1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187" fontId="2" fillId="34" borderId="13" xfId="0" applyNumberFormat="1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left" vertical="center"/>
    </xf>
    <xf numFmtId="0" fontId="2" fillId="43" borderId="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12" fillId="0" borderId="3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2" fillId="30" borderId="12" xfId="0" applyFont="1" applyFill="1" applyBorder="1" applyAlignment="1">
      <alignment horizontal="center" vertical="center"/>
    </xf>
    <xf numFmtId="187" fontId="2" fillId="0" borderId="13" xfId="0" applyNumberFormat="1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7" fontId="31" fillId="24" borderId="3" xfId="0" applyNumberFormat="1" applyFont="1" applyFill="1" applyBorder="1" applyAlignment="1">
      <alignment horizontal="center" vertical="center"/>
    </xf>
    <xf numFmtId="0" fontId="30" fillId="39" borderId="9" xfId="0" applyFont="1" applyFill="1" applyBorder="1" applyAlignment="1">
      <alignment vertical="center"/>
    </xf>
    <xf numFmtId="0" fontId="12" fillId="32" borderId="3" xfId="0" applyFont="1" applyFill="1" applyBorder="1" applyAlignment="1">
      <alignment vertical="center"/>
    </xf>
    <xf numFmtId="20" fontId="2" fillId="17" borderId="10" xfId="0" applyNumberFormat="1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20" fontId="2" fillId="39" borderId="3" xfId="0" applyNumberFormat="1" applyFont="1" applyFill="1" applyBorder="1" applyAlignment="1">
      <alignment horizontal="center" vertical="center"/>
    </xf>
    <xf numFmtId="187" fontId="2" fillId="39" borderId="3" xfId="0" applyNumberFormat="1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 wrapText="1"/>
    </xf>
    <xf numFmtId="0" fontId="12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vertical="center"/>
    </xf>
    <xf numFmtId="20" fontId="2" fillId="17" borderId="4" xfId="0" applyNumberFormat="1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87" fontId="2" fillId="17" borderId="4" xfId="0" applyNumberFormat="1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12" fillId="36" borderId="9" xfId="0" applyFont="1" applyFill="1" applyBorder="1" applyAlignment="1">
      <alignment vertical="center"/>
    </xf>
    <xf numFmtId="0" fontId="30" fillId="38" borderId="9" xfId="0" applyFont="1" applyFill="1" applyBorder="1" applyAlignment="1">
      <alignment horizontal="center" vertical="center"/>
    </xf>
    <xf numFmtId="20" fontId="2" fillId="39" borderId="4" xfId="0" applyNumberFormat="1" applyFont="1" applyFill="1" applyBorder="1" applyAlignment="1">
      <alignment horizontal="center" vertical="center"/>
    </xf>
    <xf numFmtId="187" fontId="2" fillId="39" borderId="4" xfId="0" applyNumberFormat="1" applyFont="1" applyFill="1" applyBorder="1" applyAlignment="1">
      <alignment horizontal="center" vertical="center"/>
    </xf>
    <xf numFmtId="0" fontId="12" fillId="39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vertical="center"/>
    </xf>
    <xf numFmtId="0" fontId="30" fillId="34" borderId="9" xfId="0" applyFont="1" applyFill="1" applyBorder="1" applyAlignment="1">
      <alignment vertical="center"/>
    </xf>
    <xf numFmtId="187" fontId="2" fillId="17" borderId="11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20" fontId="2" fillId="17" borderId="0" xfId="0" applyNumberFormat="1" applyFont="1" applyFill="1" applyAlignment="1">
      <alignment horizontal="center" vertical="center"/>
    </xf>
    <xf numFmtId="0" fontId="2" fillId="41" borderId="12" xfId="0" applyFont="1" applyFill="1" applyBorder="1" applyAlignment="1">
      <alignment horizontal="center" vertical="center"/>
    </xf>
    <xf numFmtId="0" fontId="36" fillId="9" borderId="3" xfId="0" applyFont="1" applyFill="1" applyBorder="1" applyAlignment="1">
      <alignment horizontal="center" vertical="center"/>
    </xf>
    <xf numFmtId="0" fontId="37" fillId="4" borderId="3" xfId="0" quotePrefix="1" applyFont="1" applyFill="1" applyBorder="1" applyAlignment="1">
      <alignment horizontal="center" vertical="center"/>
    </xf>
    <xf numFmtId="187" fontId="36" fillId="0" borderId="3" xfId="0" applyNumberFormat="1" applyFont="1" applyBorder="1" applyAlignment="1">
      <alignment horizontal="center" vertical="center"/>
    </xf>
    <xf numFmtId="0" fontId="12" fillId="4" borderId="18" xfId="0" quotePrefix="1" applyFont="1" applyFill="1" applyBorder="1" applyAlignment="1">
      <alignment horizontal="center" vertical="center"/>
    </xf>
    <xf numFmtId="187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0" xfId="0" quotePrefix="1" applyFont="1" applyFill="1" applyBorder="1" applyAlignment="1">
      <alignment horizontal="center" vertical="center"/>
    </xf>
    <xf numFmtId="0" fontId="0" fillId="0" borderId="4" xfId="0" applyBorder="1"/>
    <xf numFmtId="187" fontId="36" fillId="0" borderId="11" xfId="0" applyNumberFormat="1" applyFont="1" applyBorder="1" applyAlignment="1">
      <alignment horizontal="center" vertical="center"/>
    </xf>
    <xf numFmtId="187" fontId="36" fillId="0" borderId="10" xfId="0" applyNumberFormat="1" applyFont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20" fontId="2" fillId="0" borderId="21" xfId="0" applyNumberFormat="1" applyFont="1" applyBorder="1" applyAlignment="1">
      <alignment horizontal="center" vertical="center"/>
    </xf>
    <xf numFmtId="187" fontId="2" fillId="17" borderId="9" xfId="0" applyNumberFormat="1" applyFont="1" applyFill="1" applyBorder="1" applyAlignment="1">
      <alignment horizontal="center" vertical="center"/>
    </xf>
    <xf numFmtId="20" fontId="2" fillId="17" borderId="16" xfId="0" applyNumberFormat="1" applyFont="1" applyFill="1" applyBorder="1" applyAlignment="1">
      <alignment horizontal="center" vertical="center"/>
    </xf>
    <xf numFmtId="20" fontId="2" fillId="17" borderId="20" xfId="0" applyNumberFormat="1" applyFont="1" applyFill="1" applyBorder="1" applyAlignment="1">
      <alignment horizontal="center" vertical="center"/>
    </xf>
    <xf numFmtId="20" fontId="2" fillId="0" borderId="10" xfId="0" applyNumberFormat="1" applyFont="1" applyBorder="1" applyAlignment="1">
      <alignment horizontal="center" vertical="center"/>
    </xf>
    <xf numFmtId="0" fontId="2" fillId="44" borderId="3" xfId="0" applyFont="1" applyFill="1" applyBorder="1" applyAlignment="1">
      <alignment horizontal="left" vertical="center"/>
    </xf>
    <xf numFmtId="0" fontId="2" fillId="30" borderId="9" xfId="0" applyFont="1" applyFill="1" applyBorder="1" applyAlignment="1">
      <alignment horizontal="center" vertical="center"/>
    </xf>
    <xf numFmtId="0" fontId="30" fillId="30" borderId="3" xfId="0" applyFont="1" applyFill="1" applyBorder="1" applyAlignment="1">
      <alignment horizontal="center"/>
    </xf>
    <xf numFmtId="0" fontId="2" fillId="45" borderId="3" xfId="0" applyFont="1" applyFill="1" applyBorder="1" applyAlignment="1">
      <alignment horizontal="center" vertical="center"/>
    </xf>
    <xf numFmtId="187" fontId="2" fillId="45" borderId="3" xfId="0" applyNumberFormat="1" applyFont="1" applyFill="1" applyBorder="1" applyAlignment="1">
      <alignment horizontal="center" vertical="center"/>
    </xf>
    <xf numFmtId="187" fontId="2" fillId="30" borderId="3" xfId="0" applyNumberFormat="1" applyFont="1" applyFill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 wrapText="1"/>
    </xf>
    <xf numFmtId="0" fontId="12" fillId="30" borderId="3" xfId="0" applyFont="1" applyFill="1" applyBorder="1" applyAlignment="1">
      <alignment horizontal="center" vertical="center"/>
    </xf>
    <xf numFmtId="0" fontId="2" fillId="45" borderId="3" xfId="0" applyFont="1" applyFill="1" applyBorder="1" applyAlignment="1">
      <alignment vertical="center"/>
    </xf>
    <xf numFmtId="2" fontId="2" fillId="45" borderId="3" xfId="0" applyNumberFormat="1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187" fontId="2" fillId="17" borderId="16" xfId="0" applyNumberFormat="1" applyFont="1" applyFill="1" applyBorder="1" applyAlignment="1">
      <alignment horizontal="center" vertical="center"/>
    </xf>
    <xf numFmtId="187" fontId="2" fillId="17" borderId="22" xfId="0" applyNumberFormat="1" applyFont="1" applyFill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 vertical="center"/>
    </xf>
    <xf numFmtId="0" fontId="2" fillId="33" borderId="4" xfId="0" applyFont="1" applyFill="1" applyBorder="1" applyAlignment="1">
      <alignment horizontal="left" vertical="center"/>
    </xf>
    <xf numFmtId="0" fontId="2" fillId="17" borderId="16" xfId="0" applyFont="1" applyFill="1" applyBorder="1" applyAlignment="1">
      <alignment horizontal="center" vertical="center"/>
    </xf>
    <xf numFmtId="0" fontId="2" fillId="33" borderId="11" xfId="0" applyFont="1" applyFill="1" applyBorder="1" applyAlignment="1">
      <alignment horizontal="left" vertical="center"/>
    </xf>
    <xf numFmtId="0" fontId="2" fillId="33" borderId="10" xfId="0" applyFont="1" applyFill="1" applyBorder="1" applyAlignment="1">
      <alignment horizontal="left" vertical="center"/>
    </xf>
    <xf numFmtId="20" fontId="2" fillId="0" borderId="11" xfId="0" applyNumberFormat="1" applyFont="1" applyBorder="1" applyAlignment="1">
      <alignment horizontal="center" vertical="center"/>
    </xf>
    <xf numFmtId="187" fontId="38" fillId="5" borderId="3" xfId="1" applyNumberFormat="1" applyFill="1" applyBorder="1" applyAlignment="1">
      <alignment horizontal="center" vertical="center"/>
    </xf>
    <xf numFmtId="0" fontId="2" fillId="41" borderId="4" xfId="0" applyFont="1" applyFill="1" applyBorder="1" applyAlignment="1">
      <alignment horizontal="center" vertical="center"/>
    </xf>
    <xf numFmtId="187" fontId="2" fillId="41" borderId="2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6" fillId="17" borderId="3" xfId="0" applyFont="1" applyFill="1" applyBorder="1" applyAlignment="1">
      <alignment horizontal="center" vertical="center"/>
    </xf>
    <xf numFmtId="20" fontId="36" fillId="17" borderId="4" xfId="0" applyNumberFormat="1" applyFont="1" applyFill="1" applyBorder="1" applyAlignment="1">
      <alignment horizontal="center" vertical="center"/>
    </xf>
    <xf numFmtId="20" fontId="36" fillId="17" borderId="3" xfId="0" applyNumberFormat="1" applyFont="1" applyFill="1" applyBorder="1" applyAlignment="1">
      <alignment horizontal="center" vertical="center"/>
    </xf>
    <xf numFmtId="0" fontId="36" fillId="4" borderId="13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9" fillId="17" borderId="3" xfId="0" applyFont="1" applyFill="1" applyBorder="1" applyAlignment="1">
      <alignment horizontal="center" vertical="center"/>
    </xf>
    <xf numFmtId="0" fontId="39" fillId="17" borderId="1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14" fontId="37" fillId="4" borderId="3" xfId="0" applyNumberFormat="1" applyFont="1" applyFill="1" applyBorder="1" applyAlignment="1">
      <alignment horizontal="center" vertical="center"/>
    </xf>
    <xf numFmtId="0" fontId="2" fillId="46" borderId="3" xfId="0" applyFont="1" applyFill="1" applyBorder="1" applyAlignment="1">
      <alignment horizontal="center" vertical="center"/>
    </xf>
    <xf numFmtId="20" fontId="2" fillId="17" borderId="9" xfId="0" applyNumberFormat="1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left" vertical="center" wrapText="1"/>
    </xf>
    <xf numFmtId="187" fontId="2" fillId="17" borderId="24" xfId="0" applyNumberFormat="1" applyFont="1" applyFill="1" applyBorder="1" applyAlignment="1">
      <alignment horizontal="center" vertical="center"/>
    </xf>
    <xf numFmtId="187" fontId="2" fillId="41" borderId="23" xfId="0" applyNumberFormat="1" applyFont="1" applyFill="1" applyBorder="1" applyAlignment="1">
      <alignment horizontal="center" vertical="center"/>
    </xf>
    <xf numFmtId="20" fontId="2" fillId="0" borderId="18" xfId="0" applyNumberFormat="1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187" fontId="2" fillId="5" borderId="9" xfId="0" applyNumberFormat="1" applyFont="1" applyFill="1" applyBorder="1" applyAlignment="1">
      <alignment horizontal="center" vertical="center"/>
    </xf>
    <xf numFmtId="187" fontId="2" fillId="5" borderId="16" xfId="0" applyNumberFormat="1" applyFont="1" applyFill="1" applyBorder="1" applyAlignment="1">
      <alignment horizontal="center" vertical="center"/>
    </xf>
    <xf numFmtId="187" fontId="2" fillId="5" borderId="11" xfId="0" applyNumberFormat="1" applyFont="1" applyFill="1" applyBorder="1" applyAlignment="1">
      <alignment horizontal="center" vertical="center"/>
    </xf>
    <xf numFmtId="187" fontId="2" fillId="0" borderId="16" xfId="0" applyNumberFormat="1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1" borderId="3" xfId="0" applyFont="1" applyFill="1" applyBorder="1" applyAlignment="1">
      <alignment horizontal="center" vertical="center"/>
    </xf>
    <xf numFmtId="0" fontId="36" fillId="17" borderId="1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left" vertical="center"/>
    </xf>
    <xf numFmtId="0" fontId="36" fillId="3" borderId="0" xfId="0" applyFont="1" applyFill="1" applyAlignment="1">
      <alignment vertical="center"/>
    </xf>
    <xf numFmtId="0" fontId="42" fillId="3" borderId="0" xfId="0" applyFont="1" applyFill="1" applyAlignment="1">
      <alignment horizontal="left" vertical="center"/>
    </xf>
    <xf numFmtId="0" fontId="43" fillId="3" borderId="0" xfId="0" applyFont="1" applyFill="1" applyAlignment="1">
      <alignment horizontal="left" vertical="center"/>
    </xf>
    <xf numFmtId="0" fontId="44" fillId="3" borderId="0" xfId="0" applyFont="1" applyFill="1" applyAlignment="1">
      <alignment vertical="center"/>
    </xf>
    <xf numFmtId="0" fontId="42" fillId="3" borderId="0" xfId="0" applyFont="1" applyFill="1" applyAlignment="1">
      <alignment vertical="center"/>
    </xf>
    <xf numFmtId="0" fontId="45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 wrapText="1"/>
    </xf>
    <xf numFmtId="0" fontId="45" fillId="3" borderId="0" xfId="0" applyFont="1" applyFill="1" applyAlignment="1">
      <alignment vertical="center"/>
    </xf>
    <xf numFmtId="0" fontId="45" fillId="4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187" fontId="36" fillId="3" borderId="0" xfId="0" applyNumberFormat="1" applyFont="1" applyFill="1" applyAlignment="1">
      <alignment horizontal="center" vertical="center"/>
    </xf>
    <xf numFmtId="187" fontId="36" fillId="3" borderId="0" xfId="0" applyNumberFormat="1" applyFont="1" applyFill="1" applyAlignment="1">
      <alignment vertical="center"/>
    </xf>
    <xf numFmtId="2" fontId="37" fillId="4" borderId="2" xfId="0" applyNumberFormat="1" applyFont="1" applyFill="1" applyBorder="1" applyAlignment="1">
      <alignment horizontal="center" vertical="center"/>
    </xf>
    <xf numFmtId="187" fontId="36" fillId="4" borderId="0" xfId="0" applyNumberFormat="1" applyFont="1" applyFill="1" applyAlignment="1">
      <alignment horizontal="center" vertical="center"/>
    </xf>
    <xf numFmtId="0" fontId="45" fillId="4" borderId="0" xfId="0" applyFont="1" applyFill="1" applyAlignment="1">
      <alignment vertical="center"/>
    </xf>
    <xf numFmtId="0" fontId="36" fillId="3" borderId="2" xfId="0" applyFont="1" applyFill="1" applyBorder="1" applyAlignment="1">
      <alignment vertical="center"/>
    </xf>
    <xf numFmtId="0" fontId="46" fillId="3" borderId="0" xfId="0" applyFont="1" applyFill="1" applyAlignment="1">
      <alignment vertical="center"/>
    </xf>
    <xf numFmtId="0" fontId="36" fillId="3" borderId="0" xfId="0" applyFont="1" applyFill="1" applyAlignment="1">
      <alignment horizontal="left" vertical="center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vertical="center"/>
    </xf>
    <xf numFmtId="0" fontId="47" fillId="3" borderId="0" xfId="0" applyFont="1" applyFill="1" applyAlignment="1">
      <alignment horizontal="left" vertical="center"/>
    </xf>
    <xf numFmtId="187" fontId="37" fillId="3" borderId="0" xfId="0" applyNumberFormat="1" applyFont="1" applyFill="1" applyAlignment="1">
      <alignment horizontal="center" vertical="center"/>
    </xf>
    <xf numFmtId="187" fontId="37" fillId="3" borderId="0" xfId="0" applyNumberFormat="1" applyFont="1" applyFill="1" applyAlignment="1">
      <alignment vertical="center"/>
    </xf>
    <xf numFmtId="0" fontId="48" fillId="4" borderId="0" xfId="0" applyFont="1" applyFill="1" applyAlignment="1">
      <alignment vertical="center"/>
    </xf>
    <xf numFmtId="0" fontId="44" fillId="6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4" fillId="13" borderId="11" xfId="0" applyFont="1" applyFill="1" applyBorder="1" applyAlignment="1">
      <alignment horizontal="center" vertical="center"/>
    </xf>
    <xf numFmtId="0" fontId="44" fillId="14" borderId="11" xfId="0" applyFont="1" applyFill="1" applyBorder="1" applyAlignment="1">
      <alignment horizontal="center" vertical="center"/>
    </xf>
    <xf numFmtId="0" fontId="44" fillId="15" borderId="11" xfId="0" applyFont="1" applyFill="1" applyBorder="1" applyAlignment="1">
      <alignment horizontal="center" vertical="center"/>
    </xf>
    <xf numFmtId="0" fontId="44" fillId="16" borderId="11" xfId="0" applyFont="1" applyFill="1" applyBorder="1" applyAlignment="1">
      <alignment horizontal="center" vertical="center"/>
    </xf>
    <xf numFmtId="0" fontId="44" fillId="12" borderId="11" xfId="0" applyFont="1" applyFill="1" applyBorder="1" applyAlignment="1">
      <alignment horizontal="center" vertical="center"/>
    </xf>
    <xf numFmtId="0" fontId="49" fillId="25" borderId="9" xfId="0" applyFont="1" applyFill="1" applyBorder="1" applyAlignment="1">
      <alignment horizontal="left" vertical="center"/>
    </xf>
    <xf numFmtId="0" fontId="36" fillId="25" borderId="4" xfId="0" applyFont="1" applyFill="1" applyBorder="1" applyAlignment="1">
      <alignment horizontal="center" vertical="center"/>
    </xf>
    <xf numFmtId="0" fontId="36" fillId="40" borderId="9" xfId="0" applyFont="1" applyFill="1" applyBorder="1" applyAlignment="1">
      <alignment horizontal="left" vertical="center"/>
    </xf>
    <xf numFmtId="0" fontId="36" fillId="17" borderId="4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187" fontId="36" fillId="0" borderId="4" xfId="0" applyNumberFormat="1" applyFont="1" applyBorder="1" applyAlignment="1">
      <alignment horizontal="center" vertical="center"/>
    </xf>
    <xf numFmtId="187" fontId="36" fillId="5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2" fontId="37" fillId="4" borderId="4" xfId="0" applyNumberFormat="1" applyFont="1" applyFill="1" applyBorder="1" applyAlignment="1">
      <alignment horizontal="center" vertical="center"/>
    </xf>
    <xf numFmtId="0" fontId="49" fillId="25" borderId="9" xfId="0" applyFont="1" applyFill="1" applyBorder="1" applyAlignment="1">
      <alignment horizontal="center" vertical="center"/>
    </xf>
    <xf numFmtId="187" fontId="36" fillId="25" borderId="4" xfId="0" applyNumberFormat="1" applyFont="1" applyFill="1" applyBorder="1" applyAlignment="1">
      <alignment horizontal="center" vertical="center"/>
    </xf>
    <xf numFmtId="0" fontId="36" fillId="27" borderId="4" xfId="0" applyFont="1" applyFill="1" applyBorder="1" applyAlignment="1">
      <alignment horizontal="center" vertical="center" wrapText="1"/>
    </xf>
    <xf numFmtId="0" fontId="37" fillId="27" borderId="4" xfId="0" applyFont="1" applyFill="1" applyBorder="1" applyAlignment="1">
      <alignment horizontal="center" vertical="center"/>
    </xf>
    <xf numFmtId="0" fontId="36" fillId="25" borderId="4" xfId="0" applyFont="1" applyFill="1" applyBorder="1" applyAlignment="1">
      <alignment vertical="center"/>
    </xf>
    <xf numFmtId="0" fontId="49" fillId="39" borderId="9" xfId="0" applyFont="1" applyFill="1" applyBorder="1" applyAlignment="1">
      <alignment vertical="center"/>
    </xf>
    <xf numFmtId="0" fontId="36" fillId="39" borderId="4" xfId="0" applyFont="1" applyFill="1" applyBorder="1" applyAlignment="1">
      <alignment horizontal="center" vertical="center"/>
    </xf>
    <xf numFmtId="0" fontId="37" fillId="36" borderId="9" xfId="0" applyFont="1" applyFill="1" applyBorder="1" applyAlignment="1">
      <alignment vertical="center"/>
    </xf>
    <xf numFmtId="187" fontId="37" fillId="0" borderId="4" xfId="0" applyNumberFormat="1" applyFont="1" applyBorder="1" applyAlignment="1">
      <alignment horizontal="center" vertical="center"/>
    </xf>
    <xf numFmtId="0" fontId="49" fillId="38" borderId="9" xfId="0" applyFont="1" applyFill="1" applyBorder="1" applyAlignment="1">
      <alignment horizontal="center" vertical="center"/>
    </xf>
    <xf numFmtId="20" fontId="36" fillId="39" borderId="4" xfId="0" applyNumberFormat="1" applyFont="1" applyFill="1" applyBorder="1" applyAlignment="1">
      <alignment horizontal="center" vertical="center"/>
    </xf>
    <xf numFmtId="187" fontId="36" fillId="39" borderId="4" xfId="0" applyNumberFormat="1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horizontal="center" vertical="center" wrapText="1"/>
    </xf>
    <xf numFmtId="0" fontId="37" fillId="39" borderId="4" xfId="0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vertical="center"/>
    </xf>
    <xf numFmtId="20" fontId="36" fillId="0" borderId="0" xfId="0" applyNumberFormat="1" applyFont="1" applyAlignment="1">
      <alignment horizontal="center" vertical="center"/>
    </xf>
    <xf numFmtId="20" fontId="36" fillId="0" borderId="3" xfId="0" applyNumberFormat="1" applyFont="1" applyBorder="1" applyAlignment="1">
      <alignment horizontal="center" vertical="center"/>
    </xf>
    <xf numFmtId="0" fontId="49" fillId="18" borderId="3" xfId="0" applyFont="1" applyFill="1" applyBorder="1" applyAlignment="1">
      <alignment horizontal="left" vertical="center"/>
    </xf>
    <xf numFmtId="0" fontId="36" fillId="43" borderId="3" xfId="0" applyFont="1" applyFill="1" applyBorder="1" applyAlignment="1">
      <alignment horizontal="left" vertical="center"/>
    </xf>
    <xf numFmtId="187" fontId="36" fillId="17" borderId="3" xfId="0" applyNumberFormat="1" applyFont="1" applyFill="1" applyBorder="1" applyAlignment="1">
      <alignment horizontal="center" vertical="center"/>
    </xf>
    <xf numFmtId="20" fontId="36" fillId="17" borderId="20" xfId="0" applyNumberFormat="1" applyFont="1" applyFill="1" applyBorder="1" applyAlignment="1">
      <alignment horizontal="center" vertical="center"/>
    </xf>
    <xf numFmtId="20" fontId="36" fillId="0" borderId="10" xfId="0" applyNumberFormat="1" applyFont="1" applyBorder="1" applyAlignment="1">
      <alignment horizontal="center" vertical="center"/>
    </xf>
    <xf numFmtId="187" fontId="36" fillId="17" borderId="9" xfId="0" applyNumberFormat="1" applyFont="1" applyFill="1" applyBorder="1" applyAlignment="1">
      <alignment horizontal="center" vertical="center"/>
    </xf>
    <xf numFmtId="20" fontId="36" fillId="17" borderId="16" xfId="0" applyNumberFormat="1" applyFont="1" applyFill="1" applyBorder="1" applyAlignment="1">
      <alignment horizontal="center" vertical="center"/>
    </xf>
    <xf numFmtId="0" fontId="36" fillId="43" borderId="3" xfId="0" applyFont="1" applyFill="1" applyBorder="1" applyAlignment="1">
      <alignment horizontal="left" vertical="center" wrapText="1"/>
    </xf>
    <xf numFmtId="20" fontId="36" fillId="17" borderId="9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0" fontId="36" fillId="17" borderId="10" xfId="0" applyFont="1" applyFill="1" applyBorder="1" applyAlignment="1">
      <alignment horizontal="center" vertical="center"/>
    </xf>
    <xf numFmtId="187" fontId="36" fillId="17" borderId="16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/>
    </xf>
    <xf numFmtId="0" fontId="36" fillId="18" borderId="3" xfId="0" applyFont="1" applyFill="1" applyBorder="1" applyAlignment="1">
      <alignment horizontal="center" vertical="center"/>
    </xf>
    <xf numFmtId="187" fontId="36" fillId="18" borderId="3" xfId="0" applyNumberFormat="1" applyFont="1" applyFill="1" applyBorder="1" applyAlignment="1">
      <alignment horizontal="center" vertical="center"/>
    </xf>
    <xf numFmtId="187" fontId="36" fillId="21" borderId="3" xfId="0" applyNumberFormat="1" applyFont="1" applyFill="1" applyBorder="1" applyAlignment="1">
      <alignment horizontal="center" vertical="center"/>
    </xf>
    <xf numFmtId="0" fontId="36" fillId="21" borderId="3" xfId="0" applyFont="1" applyFill="1" applyBorder="1" applyAlignment="1">
      <alignment horizontal="center" vertical="center"/>
    </xf>
    <xf numFmtId="0" fontId="36" fillId="21" borderId="9" xfId="0" applyFont="1" applyFill="1" applyBorder="1" applyAlignment="1">
      <alignment horizontal="center" vertical="center"/>
    </xf>
    <xf numFmtId="0" fontId="36" fillId="21" borderId="3" xfId="0" applyFont="1" applyFill="1" applyBorder="1" applyAlignment="1">
      <alignment horizontal="center" vertical="center" wrapText="1"/>
    </xf>
    <xf numFmtId="0" fontId="37" fillId="21" borderId="3" xfId="0" applyFont="1" applyFill="1" applyBorder="1" applyAlignment="1">
      <alignment horizontal="center" vertical="center"/>
    </xf>
    <xf numFmtId="0" fontId="36" fillId="18" borderId="3" xfId="0" applyFont="1" applyFill="1" applyBorder="1" applyAlignment="1">
      <alignment vertical="center"/>
    </xf>
    <xf numFmtId="2" fontId="36" fillId="18" borderId="3" xfId="0" applyNumberFormat="1" applyFont="1" applyFill="1" applyBorder="1" applyAlignment="1">
      <alignment horizontal="center" vertical="center"/>
    </xf>
    <xf numFmtId="0" fontId="49" fillId="41" borderId="3" xfId="0" applyFont="1" applyFill="1" applyBorder="1" applyAlignment="1">
      <alignment horizontal="left" vertical="center"/>
    </xf>
    <xf numFmtId="0" fontId="36" fillId="42" borderId="3" xfId="0" applyFont="1" applyFill="1" applyBorder="1" applyAlignment="1">
      <alignment horizontal="left" vertical="center"/>
    </xf>
    <xf numFmtId="187" fontId="36" fillId="17" borderId="11" xfId="0" applyNumberFormat="1" applyFont="1" applyFill="1" applyBorder="1" applyAlignment="1">
      <alignment horizontal="center" vertical="center"/>
    </xf>
    <xf numFmtId="20" fontId="36" fillId="0" borderId="23" xfId="0" applyNumberFormat="1" applyFont="1" applyBorder="1" applyAlignment="1">
      <alignment horizontal="center" vertical="center"/>
    </xf>
    <xf numFmtId="187" fontId="36" fillId="17" borderId="4" xfId="0" applyNumberFormat="1" applyFont="1" applyFill="1" applyBorder="1" applyAlignment="1">
      <alignment horizontal="center" vertical="center"/>
    </xf>
    <xf numFmtId="0" fontId="49" fillId="41" borderId="11" xfId="0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horizontal="center" vertical="center"/>
    </xf>
    <xf numFmtId="187" fontId="36" fillId="41" borderId="11" xfId="0" applyNumberFormat="1" applyFont="1" applyFill="1" applyBorder="1" applyAlignment="1">
      <alignment horizontal="center" vertical="center"/>
    </xf>
    <xf numFmtId="187" fontId="36" fillId="41" borderId="23" xfId="0" applyNumberFormat="1" applyFont="1" applyFill="1" applyBorder="1" applyAlignment="1">
      <alignment horizontal="center" vertical="center"/>
    </xf>
    <xf numFmtId="0" fontId="36" fillId="41" borderId="12" xfId="0" applyFont="1" applyFill="1" applyBorder="1" applyAlignment="1">
      <alignment horizontal="center" vertical="center"/>
    </xf>
    <xf numFmtId="0" fontId="36" fillId="41" borderId="4" xfId="0" applyFont="1" applyFill="1" applyBorder="1" applyAlignment="1">
      <alignment horizontal="center" vertical="center"/>
    </xf>
    <xf numFmtId="187" fontId="36" fillId="41" borderId="22" xfId="0" applyNumberFormat="1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horizontal="center" vertical="center" wrapText="1"/>
    </xf>
    <xf numFmtId="0" fontId="37" fillId="41" borderId="11" xfId="0" applyFont="1" applyFill="1" applyBorder="1" applyAlignment="1">
      <alignment horizontal="center" vertical="center"/>
    </xf>
    <xf numFmtId="0" fontId="37" fillId="41" borderId="3" xfId="0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vertical="center"/>
    </xf>
    <xf numFmtId="2" fontId="36" fillId="41" borderId="11" xfId="0" applyNumberFormat="1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left" vertical="center"/>
    </xf>
    <xf numFmtId="0" fontId="36" fillId="22" borderId="3" xfId="0" applyFont="1" applyFill="1" applyBorder="1" applyAlignment="1">
      <alignment horizontal="left" vertical="center"/>
    </xf>
    <xf numFmtId="0" fontId="49" fillId="6" borderId="3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 vertical="center"/>
    </xf>
    <xf numFmtId="187" fontId="36" fillId="6" borderId="3" xfId="0" applyNumberFormat="1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23" borderId="3" xfId="0" applyFont="1" applyFill="1" applyBorder="1" applyAlignment="1">
      <alignment horizontal="center" vertical="center" wrapText="1"/>
    </xf>
    <xf numFmtId="0" fontId="37" fillId="23" borderId="3" xfId="0" applyFont="1" applyFill="1" applyBorder="1" applyAlignment="1">
      <alignment horizontal="center" vertical="center"/>
    </xf>
    <xf numFmtId="0" fontId="36" fillId="6" borderId="3" xfId="0" applyFont="1" applyFill="1" applyBorder="1" applyAlignment="1">
      <alignment vertical="center"/>
    </xf>
    <xf numFmtId="2" fontId="36" fillId="6" borderId="3" xfId="0" applyNumberFormat="1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left" vertical="center"/>
    </xf>
    <xf numFmtId="0" fontId="36" fillId="33" borderId="3" xfId="0" applyFont="1" applyFill="1" applyBorder="1" applyAlignment="1">
      <alignment horizontal="left" vertical="center"/>
    </xf>
    <xf numFmtId="187" fontId="36" fillId="5" borderId="3" xfId="0" applyNumberFormat="1" applyFont="1" applyFill="1" applyBorder="1" applyAlignment="1">
      <alignment horizontal="center" vertical="center"/>
    </xf>
    <xf numFmtId="0" fontId="36" fillId="47" borderId="4" xfId="0" applyFont="1" applyFill="1" applyBorder="1" applyAlignment="1">
      <alignment horizontal="center" vertical="center"/>
    </xf>
    <xf numFmtId="0" fontId="36" fillId="33" borderId="10" xfId="0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center"/>
    </xf>
    <xf numFmtId="0" fontId="50" fillId="24" borderId="3" xfId="0" applyFont="1" applyFill="1" applyBorder="1"/>
    <xf numFmtId="187" fontId="37" fillId="24" borderId="3" xfId="0" applyNumberFormat="1" applyFont="1" applyFill="1" applyBorder="1" applyAlignment="1">
      <alignment horizontal="center" vertical="center"/>
    </xf>
    <xf numFmtId="0" fontId="37" fillId="24" borderId="3" xfId="0" applyFont="1" applyFill="1" applyBorder="1" applyAlignment="1">
      <alignment horizontal="center" vertical="center"/>
    </xf>
    <xf numFmtId="0" fontId="36" fillId="24" borderId="3" xfId="0" applyFont="1" applyFill="1" applyBorder="1" applyAlignment="1">
      <alignment horizontal="center" vertical="center" wrapText="1"/>
    </xf>
    <xf numFmtId="187" fontId="51" fillId="24" borderId="3" xfId="0" applyNumberFormat="1" applyFont="1" applyFill="1" applyBorder="1" applyAlignment="1">
      <alignment horizontal="center" vertical="center"/>
    </xf>
    <xf numFmtId="2" fontId="50" fillId="24" borderId="3" xfId="0" applyNumberFormat="1" applyFont="1" applyFill="1" applyBorder="1"/>
    <xf numFmtId="0" fontId="44" fillId="11" borderId="3" xfId="0" applyFont="1" applyFill="1" applyBorder="1" applyAlignment="1">
      <alignment horizontal="center" wrapText="1"/>
    </xf>
    <xf numFmtId="0" fontId="36" fillId="11" borderId="3" xfId="0" applyFont="1" applyFill="1" applyBorder="1" applyAlignment="1">
      <alignment vertical="center"/>
    </xf>
    <xf numFmtId="187" fontId="36" fillId="11" borderId="3" xfId="0" applyNumberFormat="1" applyFont="1" applyFill="1" applyBorder="1" applyAlignment="1">
      <alignment horizontal="center" vertical="center"/>
    </xf>
    <xf numFmtId="0" fontId="36" fillId="28" borderId="3" xfId="0" applyFont="1" applyFill="1" applyBorder="1" applyAlignment="1">
      <alignment horizontal="center" vertical="center"/>
    </xf>
    <xf numFmtId="187" fontId="37" fillId="28" borderId="3" xfId="0" applyNumberFormat="1" applyFont="1" applyFill="1" applyBorder="1" applyAlignment="1">
      <alignment horizontal="center" vertical="center"/>
    </xf>
    <xf numFmtId="0" fontId="36" fillId="11" borderId="3" xfId="0" applyFont="1" applyFill="1" applyBorder="1" applyAlignment="1">
      <alignment horizontal="center" vertical="center"/>
    </xf>
    <xf numFmtId="0" fontId="36" fillId="28" borderId="4" xfId="0" applyFont="1" applyFill="1" applyBorder="1" applyAlignment="1">
      <alignment horizontal="center" vertical="center" wrapText="1"/>
    </xf>
    <xf numFmtId="0" fontId="37" fillId="28" borderId="4" xfId="0" applyFont="1" applyFill="1" applyBorder="1" applyAlignment="1">
      <alignment horizontal="center" vertical="center"/>
    </xf>
    <xf numFmtId="0" fontId="52" fillId="29" borderId="4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vertical="center"/>
    </xf>
    <xf numFmtId="2" fontId="37" fillId="29" borderId="3" xfId="0" applyNumberFormat="1" applyFont="1" applyFill="1" applyBorder="1" applyAlignment="1">
      <alignment horizontal="center" vertical="center"/>
    </xf>
    <xf numFmtId="0" fontId="36" fillId="29" borderId="3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17" borderId="3" xfId="0" quotePrefix="1" applyFont="1" applyFill="1" applyBorder="1" applyAlignment="1">
      <alignment horizontal="center" vertical="center"/>
    </xf>
    <xf numFmtId="2" fontId="36" fillId="17" borderId="3" xfId="0" quotePrefix="1" applyNumberFormat="1" applyFont="1" applyFill="1" applyBorder="1" applyAlignment="1">
      <alignment horizontal="center" vertical="center"/>
    </xf>
    <xf numFmtId="0" fontId="40" fillId="17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20" fontId="36" fillId="17" borderId="0" xfId="0" applyNumberFormat="1" applyFont="1" applyFill="1" applyAlignment="1">
      <alignment horizontal="center" vertical="center"/>
    </xf>
    <xf numFmtId="0" fontId="36" fillId="17" borderId="0" xfId="0" applyFont="1" applyFill="1" applyAlignment="1">
      <alignment horizontal="center" vertical="center"/>
    </xf>
    <xf numFmtId="20" fontId="36" fillId="0" borderId="4" xfId="0" applyNumberFormat="1" applyFont="1" applyBorder="1" applyAlignment="1">
      <alignment horizontal="center" vertical="center"/>
    </xf>
    <xf numFmtId="187" fontId="36" fillId="17" borderId="12" xfId="0" applyNumberFormat="1" applyFont="1" applyFill="1" applyBorder="1" applyAlignment="1">
      <alignment horizontal="center" vertical="center"/>
    </xf>
    <xf numFmtId="20" fontId="36" fillId="17" borderId="11" xfId="0" applyNumberFormat="1" applyFont="1" applyFill="1" applyBorder="1" applyAlignment="1">
      <alignment horizontal="center" vertical="center"/>
    </xf>
    <xf numFmtId="20" fontId="36" fillId="17" borderId="21" xfId="0" applyNumberFormat="1" applyFont="1" applyFill="1" applyBorder="1" applyAlignment="1">
      <alignment horizontal="center" vertical="center"/>
    </xf>
    <xf numFmtId="20" fontId="36" fillId="17" borderId="25" xfId="0" applyNumberFormat="1" applyFont="1" applyFill="1" applyBorder="1" applyAlignment="1">
      <alignment horizontal="center" vertical="center"/>
    </xf>
    <xf numFmtId="0" fontId="36" fillId="17" borderId="9" xfId="0" applyFont="1" applyFill="1" applyBorder="1" applyAlignment="1">
      <alignment horizontal="center" vertical="center"/>
    </xf>
    <xf numFmtId="0" fontId="36" fillId="17" borderId="20" xfId="0" applyFont="1" applyFill="1" applyBorder="1" applyAlignment="1">
      <alignment horizontal="center" vertical="center"/>
    </xf>
    <xf numFmtId="187" fontId="36" fillId="17" borderId="20" xfId="0" applyNumberFormat="1" applyFont="1" applyFill="1" applyBorder="1" applyAlignment="1">
      <alignment horizontal="center" vertical="center"/>
    </xf>
    <xf numFmtId="20" fontId="2" fillId="0" borderId="20" xfId="0" applyNumberFormat="1" applyFont="1" applyBorder="1" applyAlignment="1">
      <alignment horizontal="center" vertical="center"/>
    </xf>
    <xf numFmtId="0" fontId="36" fillId="17" borderId="26" xfId="0" applyFont="1" applyFill="1" applyBorder="1" applyAlignment="1">
      <alignment horizontal="center" vertical="center"/>
    </xf>
    <xf numFmtId="20" fontId="36" fillId="17" borderId="26" xfId="0" applyNumberFormat="1" applyFont="1" applyFill="1" applyBorder="1" applyAlignment="1">
      <alignment horizontal="center" vertical="center"/>
    </xf>
    <xf numFmtId="187" fontId="36" fillId="17" borderId="26" xfId="0" applyNumberFormat="1" applyFont="1" applyFill="1" applyBorder="1" applyAlignment="1">
      <alignment horizontal="center" vertical="center"/>
    </xf>
    <xf numFmtId="187" fontId="36" fillId="6" borderId="10" xfId="0" applyNumberFormat="1" applyFont="1" applyFill="1" applyBorder="1" applyAlignment="1">
      <alignment horizontal="center" vertical="center"/>
    </xf>
    <xf numFmtId="20" fontId="36" fillId="0" borderId="20" xfId="0" applyNumberFormat="1" applyFont="1" applyBorder="1" applyAlignment="1">
      <alignment horizontal="center" vertical="center"/>
    </xf>
    <xf numFmtId="20" fontId="36" fillId="17" borderId="27" xfId="0" applyNumberFormat="1" applyFont="1" applyFill="1" applyBorder="1" applyAlignment="1">
      <alignment horizontal="center" vertical="center"/>
    </xf>
    <xf numFmtId="20" fontId="36" fillId="17" borderId="17" xfId="0" applyNumberFormat="1" applyFont="1" applyFill="1" applyBorder="1" applyAlignment="1">
      <alignment horizontal="center" vertical="center"/>
    </xf>
    <xf numFmtId="0" fontId="36" fillId="29" borderId="3" xfId="0" applyFont="1" applyFill="1" applyBorder="1" applyAlignment="1">
      <alignment horizontal="left" vertical="center"/>
    </xf>
    <xf numFmtId="187" fontId="36" fillId="18" borderId="4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87" fontId="36" fillId="17" borderId="0" xfId="0" applyNumberFormat="1" applyFont="1" applyFill="1" applyAlignment="1">
      <alignment horizontal="center" vertical="center"/>
    </xf>
    <xf numFmtId="187" fontId="36" fillId="17" borderId="23" xfId="0" applyNumberFormat="1" applyFont="1" applyFill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187" fontId="36" fillId="6" borderId="4" xfId="0" applyNumberFormat="1" applyFont="1" applyFill="1" applyBorder="1" applyAlignment="1">
      <alignment horizontal="center" vertical="center"/>
    </xf>
    <xf numFmtId="0" fontId="36" fillId="34" borderId="3" xfId="0" applyFont="1" applyFill="1" applyBorder="1" applyAlignment="1">
      <alignment horizontal="center" vertical="center"/>
    </xf>
    <xf numFmtId="0" fontId="36" fillId="34" borderId="9" xfId="0" applyFont="1" applyFill="1" applyBorder="1" applyAlignment="1">
      <alignment horizontal="center" vertical="center"/>
    </xf>
    <xf numFmtId="0" fontId="36" fillId="6" borderId="20" xfId="0" applyFont="1" applyFill="1" applyBorder="1" applyAlignment="1">
      <alignment horizontal="center" vertical="center"/>
    </xf>
    <xf numFmtId="0" fontId="36" fillId="22" borderId="4" xfId="0" applyFont="1" applyFill="1" applyBorder="1" applyAlignment="1">
      <alignment horizontal="left" vertical="center"/>
    </xf>
    <xf numFmtId="0" fontId="36" fillId="22" borderId="4" xfId="0" applyFont="1" applyFill="1" applyBorder="1" applyAlignment="1">
      <alignment horizontal="left" vertical="center" wrapText="1"/>
    </xf>
    <xf numFmtId="0" fontId="36" fillId="17" borderId="16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left" vertical="center"/>
    </xf>
    <xf numFmtId="20" fontId="36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20" fontId="36" fillId="0" borderId="11" xfId="0" applyNumberFormat="1" applyFont="1" applyBorder="1" applyAlignment="1">
      <alignment horizontal="center" vertical="center"/>
    </xf>
    <xf numFmtId="20" fontId="36" fillId="17" borderId="13" xfId="0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6" fillId="17" borderId="15" xfId="0" applyFont="1" applyFill="1" applyBorder="1" applyAlignment="1">
      <alignment horizontal="center" vertical="center"/>
    </xf>
    <xf numFmtId="20" fontId="36" fillId="17" borderId="10" xfId="0" applyNumberFormat="1" applyFont="1" applyFill="1" applyBorder="1" applyAlignment="1">
      <alignment horizontal="center" vertical="center"/>
    </xf>
    <xf numFmtId="0" fontId="36" fillId="17" borderId="17" xfId="0" applyFont="1" applyFill="1" applyBorder="1" applyAlignment="1">
      <alignment horizontal="center" vertical="center"/>
    </xf>
    <xf numFmtId="0" fontId="36" fillId="22" borderId="20" xfId="0" applyFont="1" applyFill="1" applyBorder="1" applyAlignment="1">
      <alignment horizontal="left" vertical="center"/>
    </xf>
    <xf numFmtId="0" fontId="36" fillId="17" borderId="1" xfId="0" applyFont="1" applyFill="1" applyBorder="1" applyAlignment="1">
      <alignment horizontal="center" vertical="center"/>
    </xf>
    <xf numFmtId="0" fontId="0" fillId="0" borderId="20" xfId="0" applyBorder="1"/>
    <xf numFmtId="187" fontId="36" fillId="17" borderId="22" xfId="0" applyNumberFormat="1" applyFont="1" applyFill="1" applyBorder="1" applyAlignment="1">
      <alignment horizontal="center" vertical="center"/>
    </xf>
    <xf numFmtId="0" fontId="36" fillId="41" borderId="23" xfId="0" applyFont="1" applyFill="1" applyBorder="1" applyAlignment="1">
      <alignment horizontal="center" vertical="center"/>
    </xf>
    <xf numFmtId="0" fontId="36" fillId="42" borderId="9" xfId="0" applyFont="1" applyFill="1" applyBorder="1" applyAlignment="1">
      <alignment horizontal="left" vertical="center"/>
    </xf>
    <xf numFmtId="0" fontId="37" fillId="4" borderId="16" xfId="0" quotePrefix="1" applyFont="1" applyFill="1" applyBorder="1" applyAlignment="1">
      <alignment horizontal="center" vertical="center"/>
    </xf>
    <xf numFmtId="0" fontId="36" fillId="9" borderId="27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/>
    </xf>
    <xf numFmtId="0" fontId="36" fillId="17" borderId="29" xfId="0" applyFont="1" applyFill="1" applyBorder="1" applyAlignment="1">
      <alignment horizontal="center" vertical="center"/>
    </xf>
    <xf numFmtId="0" fontId="36" fillId="17" borderId="25" xfId="0" applyFont="1" applyFill="1" applyBorder="1" applyAlignment="1">
      <alignment horizontal="center" vertical="center"/>
    </xf>
    <xf numFmtId="0" fontId="36" fillId="17" borderId="30" xfId="0" applyFont="1" applyFill="1" applyBorder="1" applyAlignment="1">
      <alignment horizontal="center" vertical="center"/>
    </xf>
    <xf numFmtId="0" fontId="0" fillId="0" borderId="25" xfId="0" applyBorder="1"/>
    <xf numFmtId="0" fontId="36" fillId="17" borderId="13" xfId="0" applyFont="1" applyFill="1" applyBorder="1" applyAlignment="1">
      <alignment horizontal="center" vertical="center"/>
    </xf>
    <xf numFmtId="0" fontId="37" fillId="51" borderId="4" xfId="0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left" vertical="center"/>
    </xf>
    <xf numFmtId="0" fontId="36" fillId="33" borderId="4" xfId="0" applyFont="1" applyFill="1" applyBorder="1" applyAlignment="1">
      <alignment horizontal="left" vertical="center"/>
    </xf>
    <xf numFmtId="0" fontId="37" fillId="4" borderId="4" xfId="0" quotePrefix="1" applyFont="1" applyFill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6" fillId="17" borderId="4" xfId="0" quotePrefix="1" applyFont="1" applyFill="1" applyBorder="1" applyAlignment="1">
      <alignment horizontal="center" vertical="center"/>
    </xf>
    <xf numFmtId="2" fontId="36" fillId="17" borderId="4" xfId="0" quotePrefix="1" applyNumberFormat="1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center"/>
    </xf>
    <xf numFmtId="0" fontId="50" fillId="24" borderId="4" xfId="0" applyFont="1" applyFill="1" applyBorder="1"/>
    <xf numFmtId="187" fontId="37" fillId="24" borderId="4" xfId="0" applyNumberFormat="1" applyFont="1" applyFill="1" applyBorder="1" applyAlignment="1">
      <alignment horizontal="center" vertical="center"/>
    </xf>
    <xf numFmtId="0" fontId="37" fillId="24" borderId="4" xfId="0" applyFont="1" applyFill="1" applyBorder="1" applyAlignment="1">
      <alignment horizontal="center" vertical="center"/>
    </xf>
    <xf numFmtId="0" fontId="36" fillId="24" borderId="4" xfId="0" applyFont="1" applyFill="1" applyBorder="1" applyAlignment="1">
      <alignment horizontal="center" vertical="center" wrapText="1"/>
    </xf>
    <xf numFmtId="187" fontId="51" fillId="24" borderId="4" xfId="0" applyNumberFormat="1" applyFont="1" applyFill="1" applyBorder="1" applyAlignment="1">
      <alignment horizontal="center" vertical="center"/>
    </xf>
    <xf numFmtId="2" fontId="50" fillId="24" borderId="4" xfId="0" applyNumberFormat="1" applyFont="1" applyFill="1" applyBorder="1"/>
    <xf numFmtId="0" fontId="30" fillId="48" borderId="4" xfId="0" applyFont="1" applyFill="1" applyBorder="1" applyAlignment="1">
      <alignment horizontal="left" vertical="center"/>
    </xf>
    <xf numFmtId="0" fontId="2" fillId="49" borderId="4" xfId="0" applyFont="1" applyFill="1" applyBorder="1" applyAlignment="1">
      <alignment horizontal="center" vertical="center"/>
    </xf>
    <xf numFmtId="0" fontId="2" fillId="50" borderId="4" xfId="0" applyFont="1" applyFill="1" applyBorder="1" applyAlignment="1">
      <alignment horizontal="left" vertical="center"/>
    </xf>
    <xf numFmtId="0" fontId="30" fillId="49" borderId="4" xfId="0" applyFont="1" applyFill="1" applyBorder="1" applyAlignment="1">
      <alignment horizontal="center" vertical="center"/>
    </xf>
    <xf numFmtId="187" fontId="2" fillId="49" borderId="4" xfId="0" applyNumberFormat="1" applyFont="1" applyFill="1" applyBorder="1" applyAlignment="1">
      <alignment horizontal="center" vertical="center"/>
    </xf>
    <xf numFmtId="187" fontId="2" fillId="51" borderId="4" xfId="0" applyNumberFormat="1" applyFont="1" applyFill="1" applyBorder="1" applyAlignment="1">
      <alignment horizontal="center" vertical="center"/>
    </xf>
    <xf numFmtId="0" fontId="2" fillId="51" borderId="4" xfId="0" applyFont="1" applyFill="1" applyBorder="1" applyAlignment="1">
      <alignment horizontal="center" vertical="center"/>
    </xf>
    <xf numFmtId="0" fontId="36" fillId="49" borderId="4" xfId="0" applyFont="1" applyFill="1" applyBorder="1" applyAlignment="1">
      <alignment vertical="center"/>
    </xf>
    <xf numFmtId="0" fontId="49" fillId="6" borderId="20" xfId="0" applyFont="1" applyFill="1" applyBorder="1" applyAlignment="1">
      <alignment horizontal="center"/>
    </xf>
    <xf numFmtId="187" fontId="36" fillId="6" borderId="20" xfId="0" applyNumberFormat="1" applyFont="1" applyFill="1" applyBorder="1" applyAlignment="1">
      <alignment horizontal="center" vertical="center"/>
    </xf>
    <xf numFmtId="187" fontId="36" fillId="6" borderId="11" xfId="0" applyNumberFormat="1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6" borderId="23" xfId="0" applyFont="1" applyFill="1" applyBorder="1" applyAlignment="1">
      <alignment horizontal="center" vertical="center"/>
    </xf>
    <xf numFmtId="0" fontId="36" fillId="23" borderId="11" xfId="0" applyFont="1" applyFill="1" applyBorder="1" applyAlignment="1">
      <alignment horizontal="center" vertical="center" wrapText="1"/>
    </xf>
    <xf numFmtId="0" fontId="37" fillId="23" borderId="1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vertical="center"/>
    </xf>
    <xf numFmtId="2" fontId="36" fillId="6" borderId="11" xfId="0" applyNumberFormat="1" applyFont="1" applyFill="1" applyBorder="1" applyAlignment="1">
      <alignment horizontal="center" vertical="center"/>
    </xf>
    <xf numFmtId="20" fontId="36" fillId="17" borderId="31" xfId="0" applyNumberFormat="1" applyFont="1" applyFill="1" applyBorder="1" applyAlignment="1">
      <alignment horizontal="center" vertical="center"/>
    </xf>
    <xf numFmtId="0" fontId="36" fillId="17" borderId="27" xfId="0" applyFont="1" applyFill="1" applyBorder="1" applyAlignment="1">
      <alignment horizontal="center" vertical="center"/>
    </xf>
    <xf numFmtId="187" fontId="36" fillId="6" borderId="26" xfId="0" applyNumberFormat="1" applyFont="1" applyFill="1" applyBorder="1" applyAlignment="1">
      <alignment horizontal="center" vertical="center"/>
    </xf>
    <xf numFmtId="187" fontId="36" fillId="6" borderId="5" xfId="0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187" fontId="36" fillId="24" borderId="11" xfId="0" applyNumberFormat="1" applyFont="1" applyFill="1" applyBorder="1" applyAlignment="1">
      <alignment horizontal="center" vertical="center"/>
    </xf>
    <xf numFmtId="187" fontId="36" fillId="51" borderId="18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11" xfId="0" applyFont="1" applyFill="1" applyBorder="1" applyAlignment="1">
      <alignment horizontal="left" vertical="center"/>
    </xf>
    <xf numFmtId="0" fontId="2" fillId="43" borderId="9" xfId="0" applyFont="1" applyFill="1" applyBorder="1" applyAlignment="1">
      <alignment horizontal="left" vertical="center"/>
    </xf>
    <xf numFmtId="0" fontId="36" fillId="37" borderId="9" xfId="0" applyFont="1" applyFill="1" applyBorder="1" applyAlignment="1">
      <alignment horizontal="left" vertical="center"/>
    </xf>
    <xf numFmtId="0" fontId="12" fillId="4" borderId="4" xfId="0" quotePrefix="1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187" fontId="2" fillId="51" borderId="13" xfId="0" applyNumberFormat="1" applyFont="1" applyFill="1" applyBorder="1" applyAlignment="1">
      <alignment horizontal="center" vertical="center"/>
    </xf>
    <xf numFmtId="0" fontId="2" fillId="51" borderId="13" xfId="0" applyFont="1" applyFill="1" applyBorder="1" applyAlignment="1">
      <alignment horizontal="center" vertical="center"/>
    </xf>
    <xf numFmtId="0" fontId="36" fillId="17" borderId="12" xfId="0" applyFont="1" applyFill="1" applyBorder="1" applyAlignment="1">
      <alignment horizontal="center" vertical="center"/>
    </xf>
    <xf numFmtId="0" fontId="36" fillId="17" borderId="22" xfId="0" applyFont="1" applyFill="1" applyBorder="1" applyAlignment="1">
      <alignment horizontal="center" vertical="center"/>
    </xf>
    <xf numFmtId="20" fontId="2" fillId="0" borderId="28" xfId="0" applyNumberFormat="1" applyFont="1" applyBorder="1" applyAlignment="1">
      <alignment horizontal="center" vertical="center"/>
    </xf>
    <xf numFmtId="20" fontId="36" fillId="17" borderId="28" xfId="0" applyNumberFormat="1" applyFont="1" applyFill="1" applyBorder="1" applyAlignment="1">
      <alignment horizontal="center" vertical="center"/>
    </xf>
    <xf numFmtId="20" fontId="36" fillId="0" borderId="32" xfId="0" applyNumberFormat="1" applyFont="1" applyBorder="1" applyAlignment="1">
      <alignment horizontal="center" vertical="center"/>
    </xf>
    <xf numFmtId="20" fontId="36" fillId="17" borderId="30" xfId="0" applyNumberFormat="1" applyFont="1" applyFill="1" applyBorder="1" applyAlignment="1">
      <alignment horizontal="center" vertical="center"/>
    </xf>
    <xf numFmtId="20" fontId="36" fillId="17" borderId="33" xfId="0" applyNumberFormat="1" applyFont="1" applyFill="1" applyBorder="1" applyAlignment="1">
      <alignment horizontal="center" vertical="center"/>
    </xf>
    <xf numFmtId="187" fontId="36" fillId="17" borderId="13" xfId="0" applyNumberFormat="1" applyFont="1" applyFill="1" applyBorder="1" applyAlignment="1">
      <alignment horizontal="center" vertical="center"/>
    </xf>
    <xf numFmtId="20" fontId="36" fillId="0" borderId="13" xfId="0" applyNumberFormat="1" applyFont="1" applyBorder="1" applyAlignment="1">
      <alignment horizontal="center" vertical="center"/>
    </xf>
    <xf numFmtId="20" fontId="36" fillId="0" borderId="25" xfId="0" applyNumberFormat="1" applyFont="1" applyBorder="1" applyAlignment="1">
      <alignment horizontal="center" vertical="center"/>
    </xf>
    <xf numFmtId="187" fontId="36" fillId="17" borderId="18" xfId="0" applyNumberFormat="1" applyFont="1" applyFill="1" applyBorder="1" applyAlignment="1">
      <alignment horizontal="center" vertical="center"/>
    </xf>
    <xf numFmtId="0" fontId="2" fillId="51" borderId="3" xfId="0" applyFont="1" applyFill="1" applyBorder="1" applyAlignment="1">
      <alignment horizontal="center" vertical="center" wrapText="1"/>
    </xf>
    <xf numFmtId="0" fontId="12" fillId="51" borderId="3" xfId="0" applyFont="1" applyFill="1" applyBorder="1" applyAlignment="1">
      <alignment horizontal="center" vertical="center"/>
    </xf>
    <xf numFmtId="0" fontId="36" fillId="52" borderId="4" xfId="0" applyFont="1" applyFill="1" applyBorder="1" applyAlignment="1">
      <alignment horizontal="center" vertical="center"/>
    </xf>
    <xf numFmtId="0" fontId="36" fillId="17" borderId="23" xfId="0" applyFont="1" applyFill="1" applyBorder="1" applyAlignment="1">
      <alignment horizontal="center" vertical="center"/>
    </xf>
    <xf numFmtId="187" fontId="36" fillId="51" borderId="13" xfId="0" applyNumberFormat="1" applyFont="1" applyFill="1" applyBorder="1" applyAlignment="1">
      <alignment horizontal="center" vertical="center" wrapText="1"/>
    </xf>
    <xf numFmtId="187" fontId="36" fillId="51" borderId="4" xfId="0" applyNumberFormat="1" applyFont="1" applyFill="1" applyBorder="1" applyAlignment="1">
      <alignment horizontal="center" vertical="center" wrapText="1"/>
    </xf>
    <xf numFmtId="0" fontId="36" fillId="34" borderId="11" xfId="0" applyFont="1" applyFill="1" applyBorder="1" applyAlignment="1">
      <alignment horizontal="center" vertical="center"/>
    </xf>
    <xf numFmtId="0" fontId="36" fillId="51" borderId="4" xfId="0" applyFont="1" applyFill="1" applyBorder="1" applyAlignment="1">
      <alignment horizontal="center" vertical="center"/>
    </xf>
    <xf numFmtId="187" fontId="37" fillId="51" borderId="4" xfId="0" applyNumberFormat="1" applyFont="1" applyFill="1" applyBorder="1" applyAlignment="1">
      <alignment horizontal="center" vertical="center"/>
    </xf>
    <xf numFmtId="187" fontId="37" fillId="51" borderId="13" xfId="0" applyNumberFormat="1" applyFont="1" applyFill="1" applyBorder="1" applyAlignment="1">
      <alignment horizontal="center" vertical="center"/>
    </xf>
    <xf numFmtId="0" fontId="36" fillId="51" borderId="11" xfId="0" applyFont="1" applyFill="1" applyBorder="1" applyAlignment="1">
      <alignment horizontal="center" vertical="center"/>
    </xf>
    <xf numFmtId="0" fontId="0" fillId="0" borderId="21" xfId="0" applyBorder="1"/>
    <xf numFmtId="187" fontId="36" fillId="0" borderId="35" xfId="0" applyNumberFormat="1" applyFont="1" applyBorder="1" applyAlignment="1">
      <alignment horizontal="center" vertical="center"/>
    </xf>
    <xf numFmtId="0" fontId="0" fillId="0" borderId="35" xfId="0" applyBorder="1"/>
    <xf numFmtId="0" fontId="2" fillId="27" borderId="11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 wrapText="1"/>
    </xf>
    <xf numFmtId="0" fontId="12" fillId="27" borderId="3" xfId="0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 wrapText="1"/>
    </xf>
    <xf numFmtId="0" fontId="12" fillId="28" borderId="3" xfId="0" applyFont="1" applyFill="1" applyBorder="1" applyAlignment="1">
      <alignment horizontal="center" vertical="center"/>
    </xf>
    <xf numFmtId="0" fontId="2" fillId="41" borderId="3" xfId="0" applyFont="1" applyFill="1" applyBorder="1" applyAlignment="1">
      <alignment horizontal="center" vertical="center" wrapText="1"/>
    </xf>
    <xf numFmtId="0" fontId="2" fillId="34" borderId="3" xfId="0" applyFont="1" applyFill="1" applyBorder="1" applyAlignment="1">
      <alignment horizontal="center" vertical="center" wrapText="1"/>
    </xf>
    <xf numFmtId="0" fontId="12" fillId="34" borderId="3" xfId="0" applyFont="1" applyFill="1" applyBorder="1" applyAlignment="1">
      <alignment horizontal="center" vertical="center"/>
    </xf>
    <xf numFmtId="187" fontId="2" fillId="34" borderId="25" xfId="0" applyNumberFormat="1" applyFont="1" applyFill="1" applyBorder="1" applyAlignment="1">
      <alignment horizontal="center" vertical="center"/>
    </xf>
    <xf numFmtId="0" fontId="2" fillId="34" borderId="16" xfId="0" applyFont="1" applyFill="1" applyBorder="1" applyAlignment="1">
      <alignment horizontal="center" vertical="center" wrapText="1"/>
    </xf>
    <xf numFmtId="187" fontId="37" fillId="51" borderId="33" xfId="0" applyNumberFormat="1" applyFont="1" applyFill="1" applyBorder="1" applyAlignment="1">
      <alignment horizontal="center" vertical="center"/>
    </xf>
    <xf numFmtId="0" fontId="2" fillId="51" borderId="16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41" borderId="9" xfId="0" applyFont="1" applyFill="1" applyBorder="1" applyAlignment="1">
      <alignment horizontal="center" vertical="center"/>
    </xf>
    <xf numFmtId="0" fontId="2" fillId="41" borderId="15" xfId="0" applyFont="1" applyFill="1" applyBorder="1" applyAlignment="1">
      <alignment horizontal="center" vertical="center"/>
    </xf>
    <xf numFmtId="0" fontId="2" fillId="41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2" fillId="30" borderId="15" xfId="0" applyFont="1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36" fillId="41" borderId="9" xfId="0" applyFont="1" applyFill="1" applyBorder="1" applyAlignment="1">
      <alignment horizontal="center" vertical="center"/>
    </xf>
    <xf numFmtId="0" fontId="36" fillId="41" borderId="15" xfId="0" applyFont="1" applyFill="1" applyBorder="1" applyAlignment="1">
      <alignment horizontal="center" vertical="center"/>
    </xf>
    <xf numFmtId="0" fontId="36" fillId="41" borderId="16" xfId="0" applyFont="1" applyFill="1" applyBorder="1" applyAlignment="1">
      <alignment horizontal="center" vertical="center"/>
    </xf>
    <xf numFmtId="0" fontId="36" fillId="6" borderId="17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center" vertical="center"/>
    </xf>
    <xf numFmtId="0" fontId="44" fillId="10" borderId="3" xfId="0" applyFont="1" applyFill="1" applyBorder="1" applyAlignment="1">
      <alignment horizontal="center" vertical="center"/>
    </xf>
    <xf numFmtId="0" fontId="44" fillId="11" borderId="3" xfId="0" applyFont="1" applyFill="1" applyBorder="1" applyAlignment="1">
      <alignment horizontal="center" vertical="center"/>
    </xf>
    <xf numFmtId="0" fontId="36" fillId="25" borderId="4" xfId="0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horizontal="center" vertical="center"/>
    </xf>
    <xf numFmtId="0" fontId="36" fillId="18" borderId="10" xfId="0" applyFont="1" applyFill="1" applyBorder="1" applyAlignment="1">
      <alignment horizontal="center" vertical="center"/>
    </xf>
    <xf numFmtId="0" fontId="44" fillId="9" borderId="3" xfId="0" applyFont="1" applyFill="1" applyBorder="1" applyAlignment="1">
      <alignment horizontal="center" vertical="center"/>
    </xf>
    <xf numFmtId="0" fontId="42" fillId="3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4" fillId="8" borderId="3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36" fillId="6" borderId="20" xfId="0" applyFont="1" applyFill="1" applyBorder="1" applyAlignment="1">
      <alignment horizontal="center" vertical="center"/>
    </xf>
    <xf numFmtId="0" fontId="2" fillId="49" borderId="4" xfId="0" applyFont="1" applyFill="1" applyBorder="1" applyAlignment="1">
      <alignment horizontal="center" vertical="center"/>
    </xf>
    <xf numFmtId="0" fontId="2" fillId="49" borderId="20" xfId="0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center" vertical="center"/>
    </xf>
    <xf numFmtId="0" fontId="2" fillId="34" borderId="30" xfId="0" applyFont="1" applyFill="1" applyBorder="1" applyAlignment="1">
      <alignment horizontal="center" vertical="center"/>
    </xf>
    <xf numFmtId="0" fontId="2" fillId="34" borderId="34" xfId="0" applyFont="1" applyFill="1" applyBorder="1" applyAlignment="1">
      <alignment horizontal="center" vertical="center"/>
    </xf>
    <xf numFmtId="0" fontId="2" fillId="34" borderId="27" xfId="0" applyFont="1" applyFill="1" applyBorder="1" applyAlignment="1">
      <alignment horizontal="center" vertical="center"/>
    </xf>
  </cellXfs>
  <cellStyles count="2">
    <cellStyle name="Hyperlink" xfId="1" builtinId="8"/>
    <cellStyle name="ปกติ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6A6A6"/>
      <color rgb="FF78C7F8"/>
      <color rgb="FFFF7C80"/>
      <color rgb="FFF29E6A"/>
      <color rgb="FFF490E1"/>
      <color rgb="FF8497B0"/>
      <color rgb="FF41F19D"/>
      <color rgb="FFB381D9"/>
      <color rgb="FFC5FBE1"/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1181100</xdr:colOff>
      <xdr:row>2</xdr:row>
      <xdr:rowOff>209550</xdr:rowOff>
    </xdr:from>
    <xdr:to>
      <xdr:col>39</xdr:col>
      <xdr:colOff>150495</xdr:colOff>
      <xdr:row>15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7F6B4E-37CD-483D-9DF6-EF056D68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76700" y="112395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1104900</xdr:colOff>
      <xdr:row>1</xdr:row>
      <xdr:rowOff>428625</xdr:rowOff>
    </xdr:from>
    <xdr:to>
      <xdr:col>39</xdr:col>
      <xdr:colOff>74295</xdr:colOff>
      <xdr:row>14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C9A8C-54DB-490E-B72B-C67A54D0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0" y="885825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1181100</xdr:colOff>
      <xdr:row>2</xdr:row>
      <xdr:rowOff>381000</xdr:rowOff>
    </xdr:from>
    <xdr:to>
      <xdr:col>39</xdr:col>
      <xdr:colOff>150495</xdr:colOff>
      <xdr:row>15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C607A-EEDE-4855-A73B-4A358320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76700" y="129540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1133475</xdr:colOff>
      <xdr:row>1</xdr:row>
      <xdr:rowOff>209550</xdr:rowOff>
    </xdr:from>
    <xdr:to>
      <xdr:col>39</xdr:col>
      <xdr:colOff>102870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D182F-7CA9-4AFF-9861-ED44239F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29075" y="66675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12</xdr:row>
      <xdr:rowOff>231775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860EA888-65C5-418B-83C9-72CAAA93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288925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29DC7F9-F161-4033-B5B5-7BDE3F23B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231775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CC9E672-E6BF-4063-9505-A7FB1EA9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12</xdr:row>
      <xdr:rowOff>231775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BF39D25-EF83-417B-9021-F78AEF0AA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288925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1987EBB-A23B-465A-9DB5-66595E74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1"/>
  <sheetViews>
    <sheetView topLeftCell="A46" zoomScale="20" zoomScaleNormal="20" zoomScaleSheetLayoutView="20" workbookViewId="0">
      <selection activeCell="B80" sqref="B80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</row>
    <row r="2" spans="1:41" ht="36" customHeight="1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7"/>
      <c r="S2" s="577"/>
      <c r="T2" s="577"/>
      <c r="U2" s="577"/>
      <c r="V2" s="577"/>
      <c r="W2" s="577"/>
      <c r="X2" s="577"/>
      <c r="Y2" s="577"/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</row>
    <row r="3" spans="1:41" ht="53.4">
      <c r="A3" s="1"/>
      <c r="B3" s="1"/>
      <c r="C3" s="578" t="s">
        <v>1</v>
      </c>
      <c r="D3" s="578"/>
      <c r="E3" s="578"/>
      <c r="F3" s="578"/>
      <c r="G3" s="578"/>
      <c r="H3" s="578"/>
      <c r="I3" s="578"/>
      <c r="J3" s="578"/>
      <c r="K3" s="578"/>
      <c r="L3" s="579"/>
      <c r="M3" s="579"/>
      <c r="N3" s="579"/>
      <c r="O3" s="578" t="s">
        <v>2</v>
      </c>
      <c r="P3" s="578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5" t="s">
        <v>3</v>
      </c>
      <c r="D4" s="575"/>
      <c r="E4" s="3"/>
      <c r="F4" s="3"/>
      <c r="G4" s="3"/>
      <c r="H4" s="3"/>
      <c r="I4" s="3"/>
      <c r="J4" s="3"/>
      <c r="K4" s="3"/>
      <c r="L4" s="580"/>
      <c r="M4" s="581"/>
      <c r="N4" s="582"/>
      <c r="O4" s="575" t="s">
        <v>4</v>
      </c>
      <c r="P4" s="575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5" t="s">
        <v>5</v>
      </c>
      <c r="D5" s="575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6" t="s">
        <v>19</v>
      </c>
      <c r="D8" s="576"/>
      <c r="E8" s="576"/>
      <c r="F8" s="576"/>
      <c r="G8" s="576"/>
      <c r="H8" s="576"/>
      <c r="I8" s="576"/>
      <c r="J8" s="576"/>
      <c r="K8" s="576"/>
      <c r="L8" s="576"/>
      <c r="M8" s="576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>U8/$U$16*100</f>
        <v>15.586092409849686</v>
      </c>
      <c r="AD8" s="109"/>
      <c r="AE8" s="306">
        <f>W8/$Y$16*100</f>
        <v>16.146985109833413</v>
      </c>
      <c r="AF8" s="106"/>
      <c r="AG8" s="306">
        <f>Y8/$Y$16*100</f>
        <v>16.146985109833409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21</v>
      </c>
      <c r="G9" s="93"/>
      <c r="H9" s="93"/>
      <c r="I9" s="93" t="s">
        <v>22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0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1">W9/$Y$16*100</f>
        <v>11.995061182367685</v>
      </c>
      <c r="AF9" s="106"/>
      <c r="AG9" s="306">
        <f t="shared" ref="AG9:AG17" si="2">Y9/$Y$16*100</f>
        <v>28.142046292201105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24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3.3687500000000004</v>
      </c>
      <c r="X10" s="106"/>
      <c r="Y10" s="304">
        <f>'Sprint 3'!AF79</f>
        <v>13.973611111111119</v>
      </c>
      <c r="Z10" s="13"/>
      <c r="AA10" s="306">
        <f t="shared" si="0"/>
        <v>10.513695471732925</v>
      </c>
      <c r="AB10" s="109"/>
      <c r="AC10" s="14">
        <f>U10/$U$16*100</f>
        <v>37.840081158351055</v>
      </c>
      <c r="AD10" s="109"/>
      <c r="AE10" s="306">
        <f t="shared" si="1"/>
        <v>8.9396284829721395</v>
      </c>
      <c r="AF10" s="106"/>
      <c r="AG10" s="306">
        <f t="shared" si="2"/>
        <v>37.081674775173255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3"/>
      <c r="C11" s="106"/>
      <c r="D11" s="110"/>
      <c r="E11" s="93"/>
      <c r="F11" s="93" t="s">
        <v>27</v>
      </c>
      <c r="G11" s="93"/>
      <c r="H11" s="93"/>
      <c r="I11" s="185" t="s">
        <v>28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17.504166666666681</v>
      </c>
      <c r="Z11" s="13"/>
      <c r="AA11" s="306">
        <f t="shared" si="0"/>
        <v>9.9972332380337647</v>
      </c>
      <c r="AB11" s="109"/>
      <c r="AC11" s="14">
        <f>U11/$U$16*100</f>
        <v>47.837314396384841</v>
      </c>
      <c r="AD11" s="109"/>
      <c r="AE11" s="306">
        <f t="shared" si="1"/>
        <v>9.3690107621996201</v>
      </c>
      <c r="AF11" s="106"/>
      <c r="AG11" s="306">
        <f t="shared" si="2"/>
        <v>46.450685537372891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3"/>
      <c r="C12" s="106"/>
      <c r="D12" s="110"/>
      <c r="E12" s="93"/>
      <c r="F12" s="93" t="s">
        <v>30</v>
      </c>
      <c r="G12" s="93"/>
      <c r="H12" s="93"/>
      <c r="I12" s="93" t="s">
        <v>31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18.340277777777789</v>
      </c>
      <c r="Z12" s="13"/>
      <c r="AA12" s="306">
        <f t="shared" si="0"/>
        <v>3.928801992068621</v>
      </c>
      <c r="AB12" s="109"/>
      <c r="AC12" s="14">
        <f t="shared" ref="AC12:AC17" si="3">U12/$U$16*100</f>
        <v>51.766116388453419</v>
      </c>
      <c r="AD12" s="109"/>
      <c r="AE12" s="306">
        <f t="shared" si="1"/>
        <v>2.2187822497420027</v>
      </c>
      <c r="AF12" s="106"/>
      <c r="AG12" s="306">
        <f t="shared" si="2"/>
        <v>48.66946778711489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3"/>
      <c r="C13" s="106"/>
      <c r="D13" s="110"/>
      <c r="E13" s="93"/>
      <c r="F13" s="93" t="s">
        <v>33</v>
      </c>
      <c r="G13" s="93"/>
      <c r="H13" s="93"/>
      <c r="I13" s="93" t="s">
        <v>34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21.875000000000007</v>
      </c>
      <c r="Z13" s="13"/>
      <c r="AA13" s="306">
        <f t="shared" si="0"/>
        <v>11.841741215530769</v>
      </c>
      <c r="AB13" s="109"/>
      <c r="AC13" s="14">
        <f t="shared" si="3"/>
        <v>63.607857603984165</v>
      </c>
      <c r="AD13" s="109"/>
      <c r="AE13" s="306">
        <f t="shared" si="1"/>
        <v>9.3800678166003273</v>
      </c>
      <c r="AF13" s="106"/>
      <c r="AG13" s="306">
        <f t="shared" si="2"/>
        <v>58.049535603715206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4"/>
      <c r="D14" s="574"/>
      <c r="E14" s="574"/>
      <c r="F14" s="574"/>
      <c r="G14" s="574"/>
      <c r="H14" s="574"/>
      <c r="I14" s="93" t="s">
        <v>36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27.610416666666673</v>
      </c>
      <c r="Z14" s="13"/>
      <c r="AA14" s="306">
        <f t="shared" si="0"/>
        <v>12.302868209905022</v>
      </c>
      <c r="AB14" s="109"/>
      <c r="AC14" s="14">
        <f t="shared" si="3"/>
        <v>75.910725813889144</v>
      </c>
      <c r="AD14" s="109"/>
      <c r="AE14" s="306">
        <f t="shared" si="1"/>
        <v>15.220035382574086</v>
      </c>
      <c r="AF14" s="106"/>
      <c r="AG14" s="306">
        <f t="shared" si="2"/>
        <v>73.269570986289295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33.183333333333337</v>
      </c>
      <c r="Z15" s="13"/>
      <c r="AA15" s="306">
        <f t="shared" si="0"/>
        <v>12.026192013280468</v>
      </c>
      <c r="AB15" s="109"/>
      <c r="AC15" s="14">
        <f t="shared" si="3"/>
        <v>87.936917827169594</v>
      </c>
      <c r="AD15" s="109"/>
      <c r="AE15" s="306">
        <f t="shared" si="1"/>
        <v>14.788810260946486</v>
      </c>
      <c r="AF15" s="106"/>
      <c r="AG15" s="306">
        <f t="shared" si="2"/>
        <v>88.058381247235772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0"/>
        <v>12.063082172830409</v>
      </c>
      <c r="AB16" s="307"/>
      <c r="AC16" s="306">
        <f t="shared" si="3"/>
        <v>100</v>
      </c>
      <c r="AD16" s="307"/>
      <c r="AE16" s="306">
        <f t="shared" si="1"/>
        <v>11.941618752764265</v>
      </c>
      <c r="AF16" s="106"/>
      <c r="AG16" s="306">
        <f t="shared" si="2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0"/>
        <v>100.00000000000009</v>
      </c>
      <c r="AB17" s="307"/>
      <c r="AC17" s="306">
        <f t="shared" si="3"/>
        <v>100</v>
      </c>
      <c r="AD17" s="307"/>
      <c r="AE17" s="306">
        <f t="shared" si="1"/>
        <v>100.00000000000003</v>
      </c>
      <c r="AF17" s="106"/>
      <c r="AG17" s="306">
        <f t="shared" si="2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2" t="s">
        <v>49</v>
      </c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3" t="s">
        <v>50</v>
      </c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86" t="s">
        <v>51</v>
      </c>
      <c r="AB21" s="586"/>
      <c r="AC21" s="586"/>
      <c r="AD21" s="586"/>
      <c r="AE21" s="586"/>
      <c r="AF21" s="586"/>
      <c r="AG21" s="586"/>
      <c r="AH21" s="586"/>
      <c r="AI21" s="586"/>
      <c r="AJ21" s="586"/>
      <c r="AK21" s="587" t="s">
        <v>52</v>
      </c>
      <c r="AL21" s="587"/>
      <c r="AM21" s="587"/>
      <c r="AN21" s="588" t="s">
        <v>53</v>
      </c>
      <c r="AO21" s="588"/>
    </row>
    <row r="22" spans="1:41" ht="36">
      <c r="A22" s="34" t="s">
        <v>54</v>
      </c>
      <c r="B22" s="35" t="s">
        <v>55</v>
      </c>
      <c r="C22" s="35" t="s">
        <v>56</v>
      </c>
      <c r="D22" s="35" t="s">
        <v>57</v>
      </c>
      <c r="E22" s="35" t="s">
        <v>58</v>
      </c>
      <c r="F22" s="35" t="s">
        <v>59</v>
      </c>
      <c r="G22" s="35" t="s">
        <v>60</v>
      </c>
      <c r="H22" s="35" t="s">
        <v>61</v>
      </c>
      <c r="I22" s="35" t="s">
        <v>62</v>
      </c>
      <c r="J22" s="35" t="s">
        <v>63</v>
      </c>
      <c r="K22" s="35" t="s">
        <v>64</v>
      </c>
      <c r="L22" s="35" t="s">
        <v>65</v>
      </c>
      <c r="M22" s="35" t="s">
        <v>66</v>
      </c>
      <c r="N22" s="35" t="s">
        <v>67</v>
      </c>
      <c r="O22" s="36" t="s">
        <v>68</v>
      </c>
      <c r="P22" s="36" t="s">
        <v>69</v>
      </c>
      <c r="Q22" s="36" t="s">
        <v>70</v>
      </c>
      <c r="R22" s="36" t="s">
        <v>71</v>
      </c>
      <c r="S22" s="36" t="s">
        <v>72</v>
      </c>
      <c r="T22" s="36" t="s">
        <v>73</v>
      </c>
      <c r="U22" s="36" t="s">
        <v>74</v>
      </c>
      <c r="V22" s="36" t="s">
        <v>75</v>
      </c>
      <c r="W22" s="36" t="s">
        <v>76</v>
      </c>
      <c r="X22" s="36" t="s">
        <v>77</v>
      </c>
      <c r="Y22" s="36" t="s">
        <v>14</v>
      </c>
      <c r="Z22" s="36" t="s">
        <v>15</v>
      </c>
      <c r="AA22" s="37" t="s">
        <v>68</v>
      </c>
      <c r="AB22" s="37" t="s">
        <v>69</v>
      </c>
      <c r="AC22" s="37" t="s">
        <v>72</v>
      </c>
      <c r="AD22" s="37" t="s">
        <v>73</v>
      </c>
      <c r="AE22" s="37" t="s">
        <v>74</v>
      </c>
      <c r="AF22" s="37" t="s">
        <v>75</v>
      </c>
      <c r="AG22" s="37" t="s">
        <v>78</v>
      </c>
      <c r="AH22" s="37" t="s">
        <v>79</v>
      </c>
      <c r="AI22" s="37" t="s">
        <v>16</v>
      </c>
      <c r="AJ22" s="37" t="s">
        <v>17</v>
      </c>
      <c r="AK22" s="38" t="s">
        <v>80</v>
      </c>
      <c r="AL22" s="38" t="s">
        <v>81</v>
      </c>
      <c r="AM22" s="38" t="s">
        <v>82</v>
      </c>
      <c r="AN22" s="34" t="s">
        <v>83</v>
      </c>
      <c r="AO22" s="34" t="s">
        <v>84</v>
      </c>
    </row>
    <row r="23" spans="1:41" ht="47.4">
      <c r="A23" s="48" t="s">
        <v>85</v>
      </c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89"/>
      <c r="P23" s="589"/>
      <c r="Q23" s="589"/>
      <c r="R23" s="589"/>
      <c r="S23" s="589"/>
      <c r="T23" s="589"/>
      <c r="U23" s="589"/>
      <c r="V23" s="589"/>
      <c r="W23" s="589"/>
      <c r="X23" s="589"/>
      <c r="Y23" s="589"/>
      <c r="Z23" s="589"/>
      <c r="AA23" s="589"/>
      <c r="AB23" s="589"/>
      <c r="AC23" s="589"/>
      <c r="AD23" s="589"/>
      <c r="AE23" s="589"/>
      <c r="AF23" s="589"/>
      <c r="AG23" s="589"/>
      <c r="AH23" s="589"/>
      <c r="AI23" s="589"/>
      <c r="AJ23" s="589"/>
      <c r="AK23" s="589"/>
      <c r="AL23" s="589"/>
      <c r="AM23" s="589"/>
      <c r="AN23" s="589"/>
      <c r="AO23" s="589"/>
    </row>
    <row r="24" spans="1:41" ht="33" customHeight="1">
      <c r="A24" s="50" t="s">
        <v>86</v>
      </c>
      <c r="B24" s="44">
        <v>1</v>
      </c>
      <c r="C24" s="44"/>
      <c r="D24" s="44"/>
      <c r="E24" s="44"/>
      <c r="F24" s="44"/>
      <c r="G24" s="44"/>
      <c r="H24" s="44"/>
      <c r="I24" s="46"/>
      <c r="J24" s="44"/>
      <c r="K24" s="44"/>
      <c r="L24" s="44"/>
      <c r="M24" s="97">
        <v>6.25E-2</v>
      </c>
      <c r="N24" s="41" t="s">
        <v>87</v>
      </c>
      <c r="O24" s="186" t="s">
        <v>88</v>
      </c>
      <c r="P24" s="186" t="s">
        <v>88</v>
      </c>
      <c r="Q24" s="42" t="s">
        <v>89</v>
      </c>
      <c r="R24" s="186">
        <v>3</v>
      </c>
      <c r="S24" s="42">
        <v>1</v>
      </c>
      <c r="T24" s="40">
        <f>SUM(C24:M24)</f>
        <v>6.25E-2</v>
      </c>
      <c r="U24" s="40">
        <f>T24</f>
        <v>6.25E-2</v>
      </c>
      <c r="V24" s="40">
        <f>T24</f>
        <v>6.25E-2</v>
      </c>
      <c r="W24" s="39">
        <f>ROUND(T24/$T$80*100,2)</f>
        <v>1.07</v>
      </c>
      <c r="X24" s="187">
        <f>ROUND(U24/$T$80*100,2)</f>
        <v>1.07</v>
      </c>
      <c r="Y24" s="99">
        <f>ROUND(T24/$U$17*100,2)</f>
        <v>0.17</v>
      </c>
      <c r="Z24" s="98">
        <f>ROUND(V24/$U$17*100,2)</f>
        <v>0.17</v>
      </c>
      <c r="AA24" s="186" t="s">
        <v>88</v>
      </c>
      <c r="AB24" s="186" t="s">
        <v>88</v>
      </c>
      <c r="AC24" s="100">
        <v>1</v>
      </c>
      <c r="AD24" s="46">
        <v>6.25E-2</v>
      </c>
      <c r="AE24" s="40">
        <f>AD24</f>
        <v>6.25E-2</v>
      </c>
      <c r="AF24" s="40">
        <f>AD24</f>
        <v>6.25E-2</v>
      </c>
      <c r="AG24" s="39">
        <f>ROUND(AD24/$AD$80*100,2)</f>
        <v>1.03</v>
      </c>
      <c r="AH24" s="187">
        <f t="shared" ref="AH24:AH43" si="4">ROUND(AE24/$AD$80*100,2)</f>
        <v>1.03</v>
      </c>
      <c r="AI24" s="99">
        <f t="shared" ref="AI24:AI26" si="5">ROUND(AD24/$Y$17*100,2)</f>
        <v>0.17</v>
      </c>
      <c r="AJ24" s="98">
        <f t="shared" ref="AJ24:AJ26" si="6">ROUND(AF24/$Y$17*100,2)</f>
        <v>0.17</v>
      </c>
      <c r="AK24" s="43" t="s">
        <v>90</v>
      </c>
      <c r="AL24" s="44">
        <v>1</v>
      </c>
      <c r="AM24" s="44">
        <v>1</v>
      </c>
      <c r="AN24" s="144">
        <f t="shared" ref="AN24:AO39" si="7">AC24/S24*100</f>
        <v>100</v>
      </c>
      <c r="AO24" s="144">
        <f t="shared" si="7"/>
        <v>100</v>
      </c>
    </row>
    <row r="25" spans="1:41" ht="33" customHeight="1">
      <c r="A25" s="50" t="s">
        <v>91</v>
      </c>
      <c r="B25" s="44">
        <v>1</v>
      </c>
      <c r="C25" s="44"/>
      <c r="D25" s="44"/>
      <c r="E25" s="44"/>
      <c r="F25" s="44"/>
      <c r="G25" s="44"/>
      <c r="H25" s="44"/>
      <c r="I25" s="46"/>
      <c r="J25" s="44"/>
      <c r="K25" s="46"/>
      <c r="L25" s="44"/>
      <c r="M25" s="97">
        <v>6.25E-2</v>
      </c>
      <c r="N25" s="41" t="s">
        <v>87</v>
      </c>
      <c r="O25" s="186" t="s">
        <v>88</v>
      </c>
      <c r="P25" s="186" t="s">
        <v>88</v>
      </c>
      <c r="Q25" s="42" t="s">
        <v>89</v>
      </c>
      <c r="R25" s="186">
        <v>2</v>
      </c>
      <c r="S25" s="42">
        <v>1</v>
      </c>
      <c r="T25" s="40">
        <f>SUM(C25:M25)</f>
        <v>6.25E-2</v>
      </c>
      <c r="U25" s="40">
        <f>U24+T25</f>
        <v>0.125</v>
      </c>
      <c r="V25" s="40">
        <f>V24+T25</f>
        <v>0.125</v>
      </c>
      <c r="W25" s="39">
        <f>ROUND(T25/$T$80*100,2)</f>
        <v>1.07</v>
      </c>
      <c r="X25" s="187">
        <f t="shared" ref="X25:X44" si="8">ROUND(U25/$T$80*100,2)</f>
        <v>2.13</v>
      </c>
      <c r="Y25" s="99">
        <f t="shared" ref="Y25:Y42" si="9">ROUND(T25/$U$17*100,2)</f>
        <v>0.17</v>
      </c>
      <c r="Z25" s="98">
        <f t="shared" ref="Z25:Z42" si="10">ROUND(V25/$U$17*100,2)</f>
        <v>0.33</v>
      </c>
      <c r="AA25" s="186" t="s">
        <v>88</v>
      </c>
      <c r="AB25" s="186" t="s">
        <v>88</v>
      </c>
      <c r="AC25" s="100">
        <v>1</v>
      </c>
      <c r="AD25" s="46">
        <v>6.25E-2</v>
      </c>
      <c r="AE25" s="40">
        <f t="shared" ref="AE25:AE43" si="11">AE24+AD25</f>
        <v>0.125</v>
      </c>
      <c r="AF25" s="40">
        <f t="shared" ref="AF25:AF43" si="12">AF24+AD25</f>
        <v>0.125</v>
      </c>
      <c r="AG25" s="39">
        <f t="shared" ref="AG25:AG43" si="13">ROUND(AD25/$AD$80*100,2)</f>
        <v>1.03</v>
      </c>
      <c r="AH25" s="187">
        <f t="shared" si="4"/>
        <v>2.0499999999999998</v>
      </c>
      <c r="AI25" s="99">
        <f t="shared" si="5"/>
        <v>0.17</v>
      </c>
      <c r="AJ25" s="98">
        <f t="shared" si="6"/>
        <v>0.33</v>
      </c>
      <c r="AK25" s="43" t="s">
        <v>90</v>
      </c>
      <c r="AL25" s="44">
        <v>1</v>
      </c>
      <c r="AM25" s="44">
        <v>1</v>
      </c>
      <c r="AN25" s="144">
        <f t="shared" si="7"/>
        <v>100</v>
      </c>
      <c r="AO25" s="144">
        <f t="shared" si="7"/>
        <v>100</v>
      </c>
    </row>
    <row r="26" spans="1:41" ht="33" customHeight="1">
      <c r="A26" s="50" t="s">
        <v>92</v>
      </c>
      <c r="B26" s="44">
        <v>1</v>
      </c>
      <c r="C26" s="97">
        <v>6.9444444444444434E-2</v>
      </c>
      <c r="D26" s="46"/>
      <c r="E26" s="51"/>
      <c r="F26" s="44"/>
      <c r="G26" s="44"/>
      <c r="H26" s="44"/>
      <c r="I26" s="44"/>
      <c r="J26" s="44"/>
      <c r="K26" s="44"/>
      <c r="L26" s="44"/>
      <c r="M26" s="44"/>
      <c r="N26" s="41" t="s">
        <v>87</v>
      </c>
      <c r="O26" s="186" t="s">
        <v>88</v>
      </c>
      <c r="P26" s="186" t="s">
        <v>88</v>
      </c>
      <c r="Q26" s="42" t="s">
        <v>89</v>
      </c>
      <c r="R26" s="186">
        <v>2</v>
      </c>
      <c r="S26" s="186">
        <v>1</v>
      </c>
      <c r="T26" s="40">
        <f t="shared" ref="T26:T42" si="14">SUM(C26:M26)</f>
        <v>6.9444444444444434E-2</v>
      </c>
      <c r="U26" s="40">
        <f t="shared" ref="U26:U42" si="15">U25+T26</f>
        <v>0.19444444444444442</v>
      </c>
      <c r="V26" s="40">
        <f t="shared" ref="V26:V43" si="16">V25+T26</f>
        <v>0.19444444444444442</v>
      </c>
      <c r="W26" s="39">
        <f t="shared" ref="W26:W44" si="17">ROUND(T26/$T$80*100,2)</f>
        <v>1.18</v>
      </c>
      <c r="X26" s="187">
        <f t="shared" si="8"/>
        <v>3.31</v>
      </c>
      <c r="Y26" s="99">
        <f t="shared" si="9"/>
        <v>0.18</v>
      </c>
      <c r="Z26" s="98">
        <f t="shared" si="10"/>
        <v>0.52</v>
      </c>
      <c r="AA26" s="186" t="s">
        <v>88</v>
      </c>
      <c r="AB26" s="186" t="s">
        <v>88</v>
      </c>
      <c r="AC26" s="100">
        <v>1</v>
      </c>
      <c r="AD26" s="97">
        <v>6.9444444444444434E-2</v>
      </c>
      <c r="AE26" s="40">
        <f t="shared" si="11"/>
        <v>0.19444444444444442</v>
      </c>
      <c r="AF26" s="40">
        <f t="shared" si="12"/>
        <v>0.19444444444444442</v>
      </c>
      <c r="AG26" s="39">
        <f t="shared" si="13"/>
        <v>1.1399999999999999</v>
      </c>
      <c r="AH26" s="187">
        <f t="shared" si="4"/>
        <v>3.2</v>
      </c>
      <c r="AI26" s="99">
        <f t="shared" si="5"/>
        <v>0.18</v>
      </c>
      <c r="AJ26" s="98">
        <f t="shared" si="6"/>
        <v>0.52</v>
      </c>
      <c r="AK26" s="276" t="s">
        <v>90</v>
      </c>
      <c r="AL26" s="262">
        <v>12</v>
      </c>
      <c r="AM26" s="262">
        <v>16</v>
      </c>
      <c r="AN26" s="144">
        <f t="shared" si="7"/>
        <v>100</v>
      </c>
      <c r="AO26" s="144">
        <f t="shared" si="7"/>
        <v>100</v>
      </c>
    </row>
    <row r="27" spans="1:41" ht="33" customHeight="1">
      <c r="A27" s="50" t="s">
        <v>93</v>
      </c>
      <c r="B27" s="44">
        <v>1</v>
      </c>
      <c r="C27" s="46">
        <v>2.7777777777777776E-2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1" t="s">
        <v>87</v>
      </c>
      <c r="O27" s="186" t="s">
        <v>88</v>
      </c>
      <c r="P27" s="186" t="s">
        <v>88</v>
      </c>
      <c r="Q27" s="186" t="s">
        <v>94</v>
      </c>
      <c r="R27" s="186">
        <v>2</v>
      </c>
      <c r="S27" s="186">
        <v>1</v>
      </c>
      <c r="T27" s="40">
        <f t="shared" si="14"/>
        <v>2.7777777777777776E-2</v>
      </c>
      <c r="U27" s="40">
        <f t="shared" si="15"/>
        <v>0.22222222222222221</v>
      </c>
      <c r="V27" s="40">
        <f t="shared" si="16"/>
        <v>0.22222222222222221</v>
      </c>
      <c r="W27" s="39">
        <f t="shared" si="17"/>
        <v>0.47</v>
      </c>
      <c r="X27" s="187">
        <f>ROUND(U27/$T$80*100,2)</f>
        <v>3.79</v>
      </c>
      <c r="Y27" s="99">
        <f t="shared" si="9"/>
        <v>7.0000000000000007E-2</v>
      </c>
      <c r="Z27" s="98">
        <f t="shared" si="10"/>
        <v>0.59</v>
      </c>
      <c r="AA27" s="186" t="s">
        <v>88</v>
      </c>
      <c r="AB27" s="186" t="s">
        <v>88</v>
      </c>
      <c r="AC27" s="100">
        <v>1</v>
      </c>
      <c r="AD27" s="46">
        <v>2.7777777777777776E-2</v>
      </c>
      <c r="AE27" s="40">
        <f t="shared" si="11"/>
        <v>0.22222222222222221</v>
      </c>
      <c r="AF27" s="40">
        <f t="shared" si="12"/>
        <v>0.22222222222222221</v>
      </c>
      <c r="AG27" s="39">
        <f t="shared" si="13"/>
        <v>0.46</v>
      </c>
      <c r="AH27" s="187">
        <f t="shared" si="4"/>
        <v>3.65</v>
      </c>
      <c r="AI27" s="99">
        <f>ROUND(AD27/$Y$17*100,2)</f>
        <v>7.0000000000000007E-2</v>
      </c>
      <c r="AJ27" s="98">
        <f>ROUND(AF27/$Y$17*100,2)</f>
        <v>0.59</v>
      </c>
      <c r="AK27" s="276" t="s">
        <v>90</v>
      </c>
      <c r="AL27" s="262">
        <v>6</v>
      </c>
      <c r="AM27" s="262">
        <v>6</v>
      </c>
      <c r="AN27" s="144">
        <f t="shared" si="7"/>
        <v>100</v>
      </c>
      <c r="AO27" s="144">
        <f t="shared" si="7"/>
        <v>100</v>
      </c>
    </row>
    <row r="28" spans="1:41" ht="33" customHeight="1">
      <c r="A28" s="50" t="s">
        <v>95</v>
      </c>
      <c r="B28" s="44">
        <v>2</v>
      </c>
      <c r="C28" s="46"/>
      <c r="D28" s="46"/>
      <c r="E28" s="46"/>
      <c r="F28" s="46">
        <v>4.1666666666666664E-2</v>
      </c>
      <c r="G28" s="46"/>
      <c r="H28" s="46"/>
      <c r="I28" s="46"/>
      <c r="J28" s="46"/>
      <c r="K28" s="46">
        <v>0.16666666666666666</v>
      </c>
      <c r="L28" s="46"/>
      <c r="M28" s="46"/>
      <c r="N28" s="41" t="s">
        <v>87</v>
      </c>
      <c r="O28" s="186" t="s">
        <v>96</v>
      </c>
      <c r="P28" s="186" t="s">
        <v>94</v>
      </c>
      <c r="Q28" s="42" t="s">
        <v>89</v>
      </c>
      <c r="R28" s="186">
        <v>4</v>
      </c>
      <c r="S28" s="100">
        <v>2</v>
      </c>
      <c r="T28" s="40">
        <f t="shared" si="14"/>
        <v>0.20833333333333331</v>
      </c>
      <c r="U28" s="40">
        <f t="shared" si="15"/>
        <v>0.43055555555555552</v>
      </c>
      <c r="V28" s="40">
        <f t="shared" si="16"/>
        <v>0.43055555555555552</v>
      </c>
      <c r="W28" s="39">
        <f t="shared" si="17"/>
        <v>3.55</v>
      </c>
      <c r="X28" s="187">
        <f t="shared" si="8"/>
        <v>7.34</v>
      </c>
      <c r="Y28" s="99">
        <f t="shared" si="9"/>
        <v>0.55000000000000004</v>
      </c>
      <c r="Z28" s="98">
        <f t="shared" si="10"/>
        <v>1.1399999999999999</v>
      </c>
      <c r="AA28" s="186" t="s">
        <v>94</v>
      </c>
      <c r="AB28" s="186" t="s">
        <v>94</v>
      </c>
      <c r="AC28" s="100">
        <v>1</v>
      </c>
      <c r="AD28" s="46">
        <v>0.20833333333333334</v>
      </c>
      <c r="AE28" s="40">
        <f t="shared" si="11"/>
        <v>0.43055555555555558</v>
      </c>
      <c r="AF28" s="40">
        <f t="shared" si="12"/>
        <v>0.43055555555555558</v>
      </c>
      <c r="AG28" s="39">
        <f t="shared" si="13"/>
        <v>3.42</v>
      </c>
      <c r="AH28" s="187">
        <f t="shared" si="4"/>
        <v>7.08</v>
      </c>
      <c r="AI28" s="99">
        <f t="shared" ref="AI28:AI44" si="18">ROUND(AD28/$Y$17*100,2)</f>
        <v>0.55000000000000004</v>
      </c>
      <c r="AJ28" s="98">
        <f t="shared" ref="AJ28:AJ44" si="19">ROUND(AF28/$Y$17*100,2)</f>
        <v>1.1399999999999999</v>
      </c>
      <c r="AK28" s="276" t="s">
        <v>90</v>
      </c>
      <c r="AL28" s="262">
        <v>5</v>
      </c>
      <c r="AM28" s="262">
        <v>3</v>
      </c>
      <c r="AN28" s="144">
        <f t="shared" si="7"/>
        <v>50</v>
      </c>
      <c r="AO28" s="144">
        <f t="shared" si="7"/>
        <v>100.00000000000003</v>
      </c>
    </row>
    <row r="29" spans="1:41" ht="33" customHeight="1">
      <c r="A29" s="50" t="s">
        <v>97</v>
      </c>
      <c r="B29" s="44">
        <v>1</v>
      </c>
      <c r="C29" s="46"/>
      <c r="D29" s="97">
        <v>4.1666666666666664E-2</v>
      </c>
      <c r="E29" s="44"/>
      <c r="F29" s="44"/>
      <c r="G29" s="44"/>
      <c r="H29" s="44"/>
      <c r="I29" s="44"/>
      <c r="J29" s="44"/>
      <c r="K29" s="44"/>
      <c r="L29" s="44"/>
      <c r="M29" s="44"/>
      <c r="N29" s="41" t="s">
        <v>87</v>
      </c>
      <c r="O29" s="186" t="s">
        <v>96</v>
      </c>
      <c r="P29" s="186" t="s">
        <v>94</v>
      </c>
      <c r="Q29" s="42" t="s">
        <v>89</v>
      </c>
      <c r="R29" s="186">
        <v>3</v>
      </c>
      <c r="S29" s="100">
        <v>2</v>
      </c>
      <c r="T29" s="40">
        <f t="shared" si="14"/>
        <v>4.1666666666666664E-2</v>
      </c>
      <c r="U29" s="40">
        <f t="shared" si="15"/>
        <v>0.47222222222222221</v>
      </c>
      <c r="V29" s="40">
        <f t="shared" si="16"/>
        <v>0.47222222222222221</v>
      </c>
      <c r="W29" s="39">
        <f>ROUND(T29/$T$80*100,2)</f>
        <v>0.71</v>
      </c>
      <c r="X29" s="187">
        <f>ROUND(U29/$T$80*100,2)</f>
        <v>8.0500000000000007</v>
      </c>
      <c r="Y29" s="99">
        <f t="shared" si="9"/>
        <v>0.11</v>
      </c>
      <c r="Z29" s="98">
        <f t="shared" si="10"/>
        <v>1.25</v>
      </c>
      <c r="AA29" s="186" t="s">
        <v>96</v>
      </c>
      <c r="AB29" s="186" t="s">
        <v>94</v>
      </c>
      <c r="AC29" s="100">
        <v>2</v>
      </c>
      <c r="AD29" s="46">
        <v>8.3333333333333329E-2</v>
      </c>
      <c r="AE29" s="40">
        <f t="shared" si="11"/>
        <v>0.51388888888888895</v>
      </c>
      <c r="AF29" s="40">
        <f t="shared" si="12"/>
        <v>0.51388888888888895</v>
      </c>
      <c r="AG29" s="39">
        <f t="shared" si="13"/>
        <v>1.37</v>
      </c>
      <c r="AH29" s="187">
        <f t="shared" si="4"/>
        <v>8.4499999999999993</v>
      </c>
      <c r="AI29" s="99">
        <f t="shared" si="18"/>
        <v>0.22</v>
      </c>
      <c r="AJ29" s="98">
        <f t="shared" si="19"/>
        <v>1.36</v>
      </c>
      <c r="AK29" s="276" t="s">
        <v>90</v>
      </c>
      <c r="AL29" s="262">
        <v>3</v>
      </c>
      <c r="AM29" s="262">
        <v>3</v>
      </c>
      <c r="AN29" s="144">
        <f t="shared" si="7"/>
        <v>100</v>
      </c>
      <c r="AO29" s="144">
        <f t="shared" si="7"/>
        <v>200</v>
      </c>
    </row>
    <row r="30" spans="1:41" ht="33" customHeight="1">
      <c r="A30" s="50" t="s">
        <v>98</v>
      </c>
      <c r="B30" s="44">
        <v>1</v>
      </c>
      <c r="C30" s="44"/>
      <c r="D30" s="46"/>
      <c r="E30" s="46"/>
      <c r="F30" s="44"/>
      <c r="G30" s="44"/>
      <c r="H30" s="97">
        <v>0.125</v>
      </c>
      <c r="I30" s="44"/>
      <c r="J30" s="44"/>
      <c r="K30" s="44"/>
      <c r="L30" s="44"/>
      <c r="M30" s="44"/>
      <c r="N30" s="41" t="s">
        <v>87</v>
      </c>
      <c r="O30" s="186" t="s">
        <v>94</v>
      </c>
      <c r="P30" s="42" t="s">
        <v>99</v>
      </c>
      <c r="Q30" s="42" t="s">
        <v>89</v>
      </c>
      <c r="R30" s="42">
        <v>3</v>
      </c>
      <c r="S30" s="42">
        <v>2</v>
      </c>
      <c r="T30" s="40">
        <f t="shared" si="14"/>
        <v>0.125</v>
      </c>
      <c r="U30" s="40">
        <f t="shared" si="15"/>
        <v>0.59722222222222221</v>
      </c>
      <c r="V30" s="40">
        <f t="shared" si="16"/>
        <v>0.59722222222222221</v>
      </c>
      <c r="W30" s="39">
        <f t="shared" si="17"/>
        <v>2.13</v>
      </c>
      <c r="X30" s="187">
        <f t="shared" si="8"/>
        <v>10.18</v>
      </c>
      <c r="Y30" s="99">
        <f t="shared" si="9"/>
        <v>0.33</v>
      </c>
      <c r="Z30" s="98">
        <f t="shared" si="10"/>
        <v>1.59</v>
      </c>
      <c r="AA30" s="186" t="s">
        <v>94</v>
      </c>
      <c r="AB30" s="42" t="s">
        <v>99</v>
      </c>
      <c r="AC30" s="98">
        <v>2</v>
      </c>
      <c r="AD30" s="46">
        <v>0.31944444444444448</v>
      </c>
      <c r="AE30" s="40">
        <f t="shared" si="11"/>
        <v>0.83333333333333348</v>
      </c>
      <c r="AF30" s="40">
        <f t="shared" si="12"/>
        <v>0.83333333333333348</v>
      </c>
      <c r="AG30" s="39">
        <f t="shared" si="13"/>
        <v>5.25</v>
      </c>
      <c r="AH30" s="187">
        <f t="shared" si="4"/>
        <v>13.7</v>
      </c>
      <c r="AI30" s="99">
        <f t="shared" si="18"/>
        <v>0.85</v>
      </c>
      <c r="AJ30" s="98">
        <f t="shared" si="19"/>
        <v>2.21</v>
      </c>
      <c r="AK30" s="276" t="s">
        <v>90</v>
      </c>
      <c r="AL30" s="44">
        <v>20</v>
      </c>
      <c r="AM30" s="44">
        <v>40</v>
      </c>
      <c r="AN30" s="144">
        <f t="shared" si="7"/>
        <v>100</v>
      </c>
      <c r="AO30" s="144">
        <f t="shared" si="7"/>
        <v>255.55555555555557</v>
      </c>
    </row>
    <row r="31" spans="1:41" ht="33" customHeight="1">
      <c r="A31" s="50" t="s">
        <v>100</v>
      </c>
      <c r="B31" s="44">
        <v>1</v>
      </c>
      <c r="C31" s="44"/>
      <c r="D31" s="46"/>
      <c r="E31" s="46"/>
      <c r="F31" s="44"/>
      <c r="G31" s="44"/>
      <c r="H31" s="44"/>
      <c r="I31" s="44"/>
      <c r="J31" s="97">
        <v>0.125</v>
      </c>
      <c r="K31" s="44"/>
      <c r="L31" s="44"/>
      <c r="M31" s="44"/>
      <c r="N31" s="41" t="s">
        <v>87</v>
      </c>
      <c r="O31" s="186" t="s">
        <v>94</v>
      </c>
      <c r="P31" s="42" t="s">
        <v>101</v>
      </c>
      <c r="Q31" s="42" t="s">
        <v>89</v>
      </c>
      <c r="R31" s="42">
        <v>4</v>
      </c>
      <c r="S31" s="42">
        <v>2</v>
      </c>
      <c r="T31" s="40">
        <f t="shared" si="14"/>
        <v>0.125</v>
      </c>
      <c r="U31" s="40">
        <f t="shared" si="15"/>
        <v>0.72222222222222221</v>
      </c>
      <c r="V31" s="40">
        <f t="shared" si="16"/>
        <v>0.72222222222222221</v>
      </c>
      <c r="W31" s="39">
        <f t="shared" si="17"/>
        <v>2.13</v>
      </c>
      <c r="X31" s="187">
        <f t="shared" si="8"/>
        <v>12.31</v>
      </c>
      <c r="Y31" s="99">
        <f t="shared" si="9"/>
        <v>0.33</v>
      </c>
      <c r="Z31" s="98">
        <f t="shared" si="10"/>
        <v>1.92</v>
      </c>
      <c r="AA31" s="186" t="s">
        <v>94</v>
      </c>
      <c r="AB31" s="42" t="s">
        <v>101</v>
      </c>
      <c r="AC31" s="98">
        <v>3</v>
      </c>
      <c r="AD31" s="46">
        <v>0.34027777777777773</v>
      </c>
      <c r="AE31" s="40">
        <f t="shared" si="11"/>
        <v>1.1736111111111112</v>
      </c>
      <c r="AF31" s="40">
        <f t="shared" si="12"/>
        <v>1.1736111111111112</v>
      </c>
      <c r="AG31" s="39">
        <f t="shared" si="13"/>
        <v>5.59</v>
      </c>
      <c r="AH31" s="187">
        <f t="shared" si="4"/>
        <v>19.29</v>
      </c>
      <c r="AI31" s="99">
        <f t="shared" si="18"/>
        <v>0.9</v>
      </c>
      <c r="AJ31" s="98">
        <f t="shared" si="19"/>
        <v>3.11</v>
      </c>
      <c r="AK31" s="276" t="s">
        <v>90</v>
      </c>
      <c r="AL31" s="44">
        <v>10</v>
      </c>
      <c r="AM31" s="44">
        <v>15</v>
      </c>
      <c r="AN31" s="144">
        <f t="shared" si="7"/>
        <v>150</v>
      </c>
      <c r="AO31" s="144">
        <f t="shared" si="7"/>
        <v>272.22222222222217</v>
      </c>
    </row>
    <row r="32" spans="1:41" ht="33" customHeight="1">
      <c r="A32" s="50" t="s">
        <v>102</v>
      </c>
      <c r="B32" s="44">
        <v>1</v>
      </c>
      <c r="C32" s="44"/>
      <c r="D32" s="46"/>
      <c r="E32" s="46"/>
      <c r="F32" s="44"/>
      <c r="G32" s="44"/>
      <c r="H32" s="44"/>
      <c r="I32" s="97">
        <v>8.3333333333333329E-2</v>
      </c>
      <c r="J32" s="44"/>
      <c r="K32" s="44"/>
      <c r="L32" s="44"/>
      <c r="M32" s="44"/>
      <c r="N32" s="41" t="s">
        <v>87</v>
      </c>
      <c r="O32" s="186" t="s">
        <v>94</v>
      </c>
      <c r="P32" s="42" t="s">
        <v>99</v>
      </c>
      <c r="Q32" s="42" t="s">
        <v>89</v>
      </c>
      <c r="R32" s="42">
        <v>3</v>
      </c>
      <c r="S32" s="42">
        <v>2</v>
      </c>
      <c r="T32" s="40">
        <f t="shared" si="14"/>
        <v>8.3333333333333329E-2</v>
      </c>
      <c r="U32" s="40">
        <f t="shared" si="15"/>
        <v>0.80555555555555558</v>
      </c>
      <c r="V32" s="40">
        <f t="shared" si="16"/>
        <v>0.80555555555555558</v>
      </c>
      <c r="W32" s="39">
        <f t="shared" si="17"/>
        <v>1.42</v>
      </c>
      <c r="X32" s="187">
        <f t="shared" si="8"/>
        <v>13.73</v>
      </c>
      <c r="Y32" s="99">
        <f t="shared" si="9"/>
        <v>0.22</v>
      </c>
      <c r="Z32" s="98">
        <f t="shared" si="10"/>
        <v>2.14</v>
      </c>
      <c r="AA32" s="186" t="s">
        <v>94</v>
      </c>
      <c r="AB32" s="42" t="s">
        <v>99</v>
      </c>
      <c r="AC32" s="42">
        <v>2</v>
      </c>
      <c r="AD32" s="46">
        <v>3.8194444444444441E-2</v>
      </c>
      <c r="AE32" s="40">
        <f t="shared" si="11"/>
        <v>1.2118055555555556</v>
      </c>
      <c r="AF32" s="40">
        <f t="shared" si="12"/>
        <v>1.2118055555555556</v>
      </c>
      <c r="AG32" s="39">
        <f t="shared" si="13"/>
        <v>0.63</v>
      </c>
      <c r="AH32" s="187">
        <f t="shared" si="4"/>
        <v>19.920000000000002</v>
      </c>
      <c r="AI32" s="99">
        <f t="shared" si="18"/>
        <v>0.1</v>
      </c>
      <c r="AJ32" s="98">
        <f t="shared" si="19"/>
        <v>3.22</v>
      </c>
      <c r="AK32" s="276" t="s">
        <v>90</v>
      </c>
      <c r="AL32" s="44">
        <v>10</v>
      </c>
      <c r="AM32" s="44">
        <v>11</v>
      </c>
      <c r="AN32" s="144">
        <f t="shared" si="7"/>
        <v>100</v>
      </c>
      <c r="AO32" s="144">
        <f t="shared" si="7"/>
        <v>45.833333333333329</v>
      </c>
    </row>
    <row r="33" spans="1:41" ht="33" customHeight="1">
      <c r="A33" s="50" t="s">
        <v>103</v>
      </c>
      <c r="B33" s="44">
        <v>2</v>
      </c>
      <c r="C33" s="44"/>
      <c r="D33" s="46"/>
      <c r="E33" s="46"/>
      <c r="F33" s="97">
        <v>6.25E-2</v>
      </c>
      <c r="G33" s="97">
        <v>6.25E-2</v>
      </c>
      <c r="H33" s="44"/>
      <c r="I33" s="44"/>
      <c r="J33" s="44"/>
      <c r="K33" s="44"/>
      <c r="L33" s="44"/>
      <c r="M33" s="44"/>
      <c r="N33" s="41" t="s">
        <v>87</v>
      </c>
      <c r="O33" s="186" t="s">
        <v>94</v>
      </c>
      <c r="P33" s="42" t="s">
        <v>101</v>
      </c>
      <c r="Q33" s="42" t="s">
        <v>89</v>
      </c>
      <c r="R33" s="42">
        <v>4</v>
      </c>
      <c r="S33" s="42">
        <v>3</v>
      </c>
      <c r="T33" s="40">
        <f t="shared" si="14"/>
        <v>0.125</v>
      </c>
      <c r="U33" s="40">
        <f t="shared" si="15"/>
        <v>0.93055555555555558</v>
      </c>
      <c r="V33" s="40">
        <f t="shared" si="16"/>
        <v>0.93055555555555558</v>
      </c>
      <c r="W33" s="39">
        <f t="shared" si="17"/>
        <v>2.13</v>
      </c>
      <c r="X33" s="187">
        <f t="shared" si="8"/>
        <v>15.86</v>
      </c>
      <c r="Y33" s="99">
        <f t="shared" si="9"/>
        <v>0.33</v>
      </c>
      <c r="Z33" s="98">
        <f t="shared" si="10"/>
        <v>2.4700000000000002</v>
      </c>
      <c r="AA33" s="186" t="s">
        <v>94</v>
      </c>
      <c r="AB33" s="42" t="s">
        <v>104</v>
      </c>
      <c r="AC33" s="98">
        <v>3</v>
      </c>
      <c r="AD33" s="46">
        <v>0.20138888888888887</v>
      </c>
      <c r="AE33" s="40">
        <f t="shared" si="11"/>
        <v>1.4131944444444444</v>
      </c>
      <c r="AF33" s="40">
        <f t="shared" si="12"/>
        <v>1.4131944444444444</v>
      </c>
      <c r="AG33" s="39">
        <f t="shared" si="13"/>
        <v>3.31</v>
      </c>
      <c r="AH33" s="187">
        <f t="shared" si="4"/>
        <v>23.23</v>
      </c>
      <c r="AI33" s="99">
        <f t="shared" si="18"/>
        <v>0.53</v>
      </c>
      <c r="AJ33" s="98">
        <f t="shared" si="19"/>
        <v>3.75</v>
      </c>
      <c r="AK33" s="276" t="s">
        <v>90</v>
      </c>
      <c r="AL33" s="44">
        <v>10</v>
      </c>
      <c r="AM33" s="44">
        <v>10</v>
      </c>
      <c r="AN33" s="144">
        <f t="shared" si="7"/>
        <v>100</v>
      </c>
      <c r="AO33" s="144">
        <f t="shared" si="7"/>
        <v>161.11111111111109</v>
      </c>
    </row>
    <row r="34" spans="1:41" ht="33" customHeight="1">
      <c r="A34" s="50" t="s">
        <v>105</v>
      </c>
      <c r="B34" s="44">
        <v>2</v>
      </c>
      <c r="C34" s="44"/>
      <c r="D34" s="46"/>
      <c r="E34" s="46"/>
      <c r="F34" s="97">
        <v>0.1875</v>
      </c>
      <c r="G34" s="97">
        <v>0.1875</v>
      </c>
      <c r="H34" s="44"/>
      <c r="I34" s="44"/>
      <c r="J34" s="44"/>
      <c r="K34" s="44"/>
      <c r="L34" s="44"/>
      <c r="M34" s="44"/>
      <c r="N34" s="41" t="s">
        <v>87</v>
      </c>
      <c r="O34" s="186" t="s">
        <v>94</v>
      </c>
      <c r="P34" s="42" t="s">
        <v>101</v>
      </c>
      <c r="Q34" s="42" t="s">
        <v>89</v>
      </c>
      <c r="R34" s="42">
        <v>4</v>
      </c>
      <c r="S34" s="42">
        <v>3</v>
      </c>
      <c r="T34" s="40">
        <f t="shared" si="14"/>
        <v>0.375</v>
      </c>
      <c r="U34" s="40">
        <f t="shared" si="15"/>
        <v>1.3055555555555556</v>
      </c>
      <c r="V34" s="40">
        <f t="shared" si="16"/>
        <v>1.3055555555555556</v>
      </c>
      <c r="W34" s="39">
        <f t="shared" si="17"/>
        <v>6.39</v>
      </c>
      <c r="X34" s="187">
        <f t="shared" si="8"/>
        <v>22.25</v>
      </c>
      <c r="Y34" s="99">
        <f>ROUND(T34/$U$17*100,2)</f>
        <v>1</v>
      </c>
      <c r="Z34" s="98">
        <f t="shared" si="10"/>
        <v>3.47</v>
      </c>
      <c r="AA34" s="186" t="s">
        <v>94</v>
      </c>
      <c r="AB34" s="42" t="s">
        <v>104</v>
      </c>
      <c r="AC34" s="98">
        <v>3</v>
      </c>
      <c r="AD34" s="46">
        <v>0.24305555555555555</v>
      </c>
      <c r="AE34" s="40">
        <f t="shared" si="11"/>
        <v>1.65625</v>
      </c>
      <c r="AF34" s="40">
        <f t="shared" si="12"/>
        <v>1.65625</v>
      </c>
      <c r="AG34" s="39">
        <f t="shared" si="13"/>
        <v>3.99</v>
      </c>
      <c r="AH34" s="187">
        <f t="shared" si="4"/>
        <v>27.22</v>
      </c>
      <c r="AI34" s="99">
        <f t="shared" si="18"/>
        <v>0.64</v>
      </c>
      <c r="AJ34" s="98">
        <f t="shared" si="19"/>
        <v>4.4000000000000004</v>
      </c>
      <c r="AK34" s="276" t="s">
        <v>90</v>
      </c>
      <c r="AL34" s="44">
        <v>100</v>
      </c>
      <c r="AM34" s="44">
        <v>91</v>
      </c>
      <c r="AN34" s="144">
        <f t="shared" si="7"/>
        <v>100</v>
      </c>
      <c r="AO34" s="144">
        <f t="shared" si="7"/>
        <v>64.81481481481481</v>
      </c>
    </row>
    <row r="35" spans="1:41" ht="33" customHeight="1">
      <c r="A35" s="50" t="s">
        <v>106</v>
      </c>
      <c r="B35" s="44">
        <v>3</v>
      </c>
      <c r="C35" s="44" t="s">
        <v>107</v>
      </c>
      <c r="D35" s="46">
        <v>0.20833333333333334</v>
      </c>
      <c r="E35" s="46">
        <v>0.20833333333333334</v>
      </c>
      <c r="F35" s="44"/>
      <c r="G35" s="44"/>
      <c r="H35" s="44"/>
      <c r="I35" s="44"/>
      <c r="J35" s="44"/>
      <c r="K35" s="44"/>
      <c r="L35" s="97">
        <v>0.20833333333333334</v>
      </c>
      <c r="M35" s="44"/>
      <c r="N35" s="41" t="s">
        <v>87</v>
      </c>
      <c r="O35" s="186" t="s">
        <v>94</v>
      </c>
      <c r="P35" s="42" t="s">
        <v>101</v>
      </c>
      <c r="Q35" s="42" t="s">
        <v>89</v>
      </c>
      <c r="R35" s="42">
        <v>5</v>
      </c>
      <c r="S35" s="42">
        <v>3</v>
      </c>
      <c r="T35" s="40">
        <f t="shared" si="14"/>
        <v>0.625</v>
      </c>
      <c r="U35" s="40">
        <f>U34+T35</f>
        <v>1.9305555555555556</v>
      </c>
      <c r="V35" s="40">
        <f t="shared" si="16"/>
        <v>1.9305555555555556</v>
      </c>
      <c r="W35" s="39">
        <f t="shared" si="17"/>
        <v>10.65</v>
      </c>
      <c r="X35" s="187">
        <f t="shared" si="8"/>
        <v>32.9</v>
      </c>
      <c r="Y35" s="99">
        <f t="shared" si="9"/>
        <v>1.66</v>
      </c>
      <c r="Z35" s="98">
        <f t="shared" si="10"/>
        <v>5.13</v>
      </c>
      <c r="AA35" s="186" t="s">
        <v>94</v>
      </c>
      <c r="AB35" s="42" t="s">
        <v>101</v>
      </c>
      <c r="AC35" s="98">
        <v>3</v>
      </c>
      <c r="AD35" s="46">
        <v>0.70833333333333337</v>
      </c>
      <c r="AE35" s="40">
        <f t="shared" si="11"/>
        <v>2.3645833333333335</v>
      </c>
      <c r="AF35" s="40">
        <f t="shared" si="12"/>
        <v>2.3645833333333335</v>
      </c>
      <c r="AG35" s="39">
        <f t="shared" si="13"/>
        <v>11.64</v>
      </c>
      <c r="AH35" s="187">
        <f t="shared" si="4"/>
        <v>38.86</v>
      </c>
      <c r="AI35" s="99">
        <f t="shared" si="18"/>
        <v>1.88</v>
      </c>
      <c r="AJ35" s="98">
        <f t="shared" si="19"/>
        <v>6.27</v>
      </c>
      <c r="AK35" s="276" t="s">
        <v>90</v>
      </c>
      <c r="AL35" s="44">
        <v>50</v>
      </c>
      <c r="AM35" s="44">
        <v>50</v>
      </c>
      <c r="AN35" s="144">
        <f t="shared" si="7"/>
        <v>100</v>
      </c>
      <c r="AO35" s="144">
        <f t="shared" si="7"/>
        <v>113.33333333333333</v>
      </c>
    </row>
    <row r="36" spans="1:41" ht="33" customHeight="1">
      <c r="A36" s="50" t="s">
        <v>108</v>
      </c>
      <c r="B36" s="44">
        <v>1</v>
      </c>
      <c r="C36" s="44"/>
      <c r="D36" s="46">
        <v>4.1666666666666664E-2</v>
      </c>
      <c r="E36" s="46"/>
      <c r="F36" s="44"/>
      <c r="G36" s="44"/>
      <c r="H36" s="44"/>
      <c r="I36" s="44"/>
      <c r="J36" s="44"/>
      <c r="K36" s="44"/>
      <c r="L36" s="44"/>
      <c r="M36" s="44"/>
      <c r="N36" s="41" t="s">
        <v>87</v>
      </c>
      <c r="O36" s="42" t="s">
        <v>101</v>
      </c>
      <c r="P36" s="42" t="s">
        <v>89</v>
      </c>
      <c r="Q36" s="42" t="s">
        <v>89</v>
      </c>
      <c r="R36" s="42">
        <v>2</v>
      </c>
      <c r="S36" s="42">
        <v>1</v>
      </c>
      <c r="T36" s="40">
        <f t="shared" si="14"/>
        <v>4.1666666666666664E-2</v>
      </c>
      <c r="U36" s="40">
        <f t="shared" si="15"/>
        <v>1.9722222222222223</v>
      </c>
      <c r="V36" s="40">
        <f t="shared" si="16"/>
        <v>1.9722222222222223</v>
      </c>
      <c r="W36" s="39">
        <f t="shared" si="17"/>
        <v>0.71</v>
      </c>
      <c r="X36" s="187">
        <f t="shared" si="8"/>
        <v>33.61</v>
      </c>
      <c r="Y36" s="99">
        <f t="shared" si="9"/>
        <v>0.11</v>
      </c>
      <c r="Z36" s="98">
        <f t="shared" si="10"/>
        <v>5.24</v>
      </c>
      <c r="AA36" s="42" t="s">
        <v>104</v>
      </c>
      <c r="AB36" s="42" t="s">
        <v>104</v>
      </c>
      <c r="AC36" s="42">
        <v>1</v>
      </c>
      <c r="AD36" s="46">
        <v>2.7777777777777776E-2</v>
      </c>
      <c r="AE36" s="40">
        <f t="shared" si="11"/>
        <v>2.3923611111111112</v>
      </c>
      <c r="AF36" s="40">
        <f t="shared" si="12"/>
        <v>2.3923611111111112</v>
      </c>
      <c r="AG36" s="39">
        <f t="shared" si="13"/>
        <v>0.46</v>
      </c>
      <c r="AH36" s="187">
        <f t="shared" si="4"/>
        <v>39.32</v>
      </c>
      <c r="AI36" s="99">
        <f t="shared" si="18"/>
        <v>7.0000000000000007E-2</v>
      </c>
      <c r="AJ36" s="98">
        <f t="shared" si="19"/>
        <v>6.35</v>
      </c>
      <c r="AK36" s="43" t="s">
        <v>90</v>
      </c>
      <c r="AL36" s="44">
        <v>5</v>
      </c>
      <c r="AM36" s="44">
        <v>3</v>
      </c>
      <c r="AN36" s="144">
        <f t="shared" si="7"/>
        <v>100</v>
      </c>
      <c r="AO36" s="144">
        <f t="shared" si="7"/>
        <v>66.666666666666657</v>
      </c>
    </row>
    <row r="37" spans="1:41" ht="33" customHeight="1">
      <c r="A37" s="49" t="s">
        <v>109</v>
      </c>
      <c r="B37" s="44">
        <v>2</v>
      </c>
      <c r="C37" s="44"/>
      <c r="D37" s="44"/>
      <c r="E37" s="44"/>
      <c r="F37" s="44"/>
      <c r="G37" s="44"/>
      <c r="H37" s="44"/>
      <c r="I37" s="44"/>
      <c r="J37" s="44"/>
      <c r="K37" s="44"/>
      <c r="L37" s="97">
        <v>8.3333333333333329E-2</v>
      </c>
      <c r="M37" s="97">
        <v>8.3333333333333329E-2</v>
      </c>
      <c r="N37" s="41" t="s">
        <v>87</v>
      </c>
      <c r="O37" s="42" t="s">
        <v>101</v>
      </c>
      <c r="P37" s="42" t="s">
        <v>101</v>
      </c>
      <c r="Q37" s="42" t="s">
        <v>89</v>
      </c>
      <c r="R37" s="42">
        <v>3</v>
      </c>
      <c r="S37" s="42">
        <v>1</v>
      </c>
      <c r="T37" s="40">
        <f t="shared" si="14"/>
        <v>0.16666666666666666</v>
      </c>
      <c r="U37" s="40">
        <f t="shared" si="15"/>
        <v>2.1388888888888888</v>
      </c>
      <c r="V37" s="40">
        <f t="shared" si="16"/>
        <v>2.1388888888888888</v>
      </c>
      <c r="W37" s="39">
        <f t="shared" si="17"/>
        <v>2.84</v>
      </c>
      <c r="X37" s="187">
        <f t="shared" si="8"/>
        <v>36.450000000000003</v>
      </c>
      <c r="Y37" s="99">
        <f t="shared" si="9"/>
        <v>0.44</v>
      </c>
      <c r="Z37" s="98">
        <f t="shared" si="10"/>
        <v>5.68</v>
      </c>
      <c r="AA37" s="42" t="s">
        <v>101</v>
      </c>
      <c r="AB37" s="42" t="s">
        <v>101</v>
      </c>
      <c r="AC37" s="98">
        <v>1</v>
      </c>
      <c r="AD37" s="46">
        <v>0.16666666666666666</v>
      </c>
      <c r="AE37" s="40">
        <f t="shared" si="11"/>
        <v>2.5590277777777777</v>
      </c>
      <c r="AF37" s="40">
        <f t="shared" si="12"/>
        <v>2.5590277777777777</v>
      </c>
      <c r="AG37" s="39">
        <f t="shared" si="13"/>
        <v>2.74</v>
      </c>
      <c r="AH37" s="187">
        <f t="shared" si="4"/>
        <v>42.06</v>
      </c>
      <c r="AI37" s="99">
        <f t="shared" si="18"/>
        <v>0.44</v>
      </c>
      <c r="AJ37" s="98">
        <f t="shared" si="19"/>
        <v>6.79</v>
      </c>
      <c r="AK37" s="43" t="s">
        <v>90</v>
      </c>
      <c r="AL37" s="44">
        <v>1</v>
      </c>
      <c r="AM37" s="44">
        <v>1</v>
      </c>
      <c r="AN37" s="144">
        <f t="shared" si="7"/>
        <v>100</v>
      </c>
      <c r="AO37" s="144">
        <f t="shared" si="7"/>
        <v>100</v>
      </c>
    </row>
    <row r="38" spans="1:41" ht="33" customHeight="1">
      <c r="A38" s="50" t="s">
        <v>110</v>
      </c>
      <c r="B38" s="44">
        <v>2</v>
      </c>
      <c r="C38" s="44"/>
      <c r="D38" s="46">
        <v>8.3333333333333329E-2</v>
      </c>
      <c r="E38" s="46"/>
      <c r="F38" s="44"/>
      <c r="G38" s="44"/>
      <c r="H38" s="44"/>
      <c r="I38" s="97">
        <v>0.16666666666666666</v>
      </c>
      <c r="J38" s="44"/>
      <c r="K38" s="44"/>
      <c r="L38" s="44"/>
      <c r="M38" s="44"/>
      <c r="N38" s="41" t="s">
        <v>87</v>
      </c>
      <c r="O38" s="42" t="s">
        <v>101</v>
      </c>
      <c r="P38" s="42" t="s">
        <v>104</v>
      </c>
      <c r="Q38" s="42" t="s">
        <v>89</v>
      </c>
      <c r="R38" s="42">
        <v>4</v>
      </c>
      <c r="S38" s="42">
        <v>2</v>
      </c>
      <c r="T38" s="40">
        <f t="shared" si="14"/>
        <v>0.25</v>
      </c>
      <c r="U38" s="40">
        <f>U37+T38</f>
        <v>2.3888888888888888</v>
      </c>
      <c r="V38" s="40">
        <f t="shared" si="16"/>
        <v>2.3888888888888888</v>
      </c>
      <c r="W38" s="39">
        <f t="shared" si="17"/>
        <v>4.26</v>
      </c>
      <c r="X38" s="187">
        <f t="shared" si="8"/>
        <v>40.71</v>
      </c>
      <c r="Y38" s="99">
        <f t="shared" si="9"/>
        <v>0.66</v>
      </c>
      <c r="Z38" s="98">
        <f t="shared" si="10"/>
        <v>6.35</v>
      </c>
      <c r="AA38" s="42" t="s">
        <v>101</v>
      </c>
      <c r="AB38" s="42" t="s">
        <v>104</v>
      </c>
      <c r="AC38" s="98">
        <v>3</v>
      </c>
      <c r="AD38" s="46">
        <v>0.25</v>
      </c>
      <c r="AE38" s="40">
        <f t="shared" si="11"/>
        <v>2.8090277777777777</v>
      </c>
      <c r="AF38" s="40">
        <f t="shared" si="12"/>
        <v>2.8090277777777777</v>
      </c>
      <c r="AG38" s="39">
        <f t="shared" si="13"/>
        <v>4.1100000000000003</v>
      </c>
      <c r="AH38" s="187">
        <f t="shared" si="4"/>
        <v>46.17</v>
      </c>
      <c r="AI38" s="99">
        <f t="shared" si="18"/>
        <v>0.66</v>
      </c>
      <c r="AJ38" s="98">
        <f t="shared" si="19"/>
        <v>7.45</v>
      </c>
      <c r="AK38" s="43" t="s">
        <v>90</v>
      </c>
      <c r="AL38" s="44">
        <v>50</v>
      </c>
      <c r="AM38" s="44">
        <v>71</v>
      </c>
      <c r="AN38" s="144">
        <f t="shared" si="7"/>
        <v>150</v>
      </c>
      <c r="AO38" s="144">
        <f t="shared" si="7"/>
        <v>100</v>
      </c>
    </row>
    <row r="39" spans="1:41" ht="33" customHeight="1">
      <c r="A39" s="50" t="s">
        <v>111</v>
      </c>
      <c r="B39" s="44">
        <v>1</v>
      </c>
      <c r="C39" s="44"/>
      <c r="D39" s="44"/>
      <c r="E39" s="44"/>
      <c r="F39" s="46"/>
      <c r="G39" s="44"/>
      <c r="H39" s="44"/>
      <c r="I39" s="44"/>
      <c r="J39" s="44"/>
      <c r="K39" s="44"/>
      <c r="L39" s="97">
        <v>8.3333333333333329E-2</v>
      </c>
      <c r="M39" s="44"/>
      <c r="N39" s="41" t="s">
        <v>87</v>
      </c>
      <c r="O39" s="42" t="s">
        <v>104</v>
      </c>
      <c r="P39" s="42" t="s">
        <v>104</v>
      </c>
      <c r="Q39" s="42" t="s">
        <v>89</v>
      </c>
      <c r="R39" s="42">
        <v>2</v>
      </c>
      <c r="S39" s="42">
        <v>1</v>
      </c>
      <c r="T39" s="40">
        <f>SUM(C39:M39)</f>
        <v>8.3333333333333329E-2</v>
      </c>
      <c r="U39" s="40">
        <f t="shared" si="15"/>
        <v>2.4722222222222223</v>
      </c>
      <c r="V39" s="40">
        <f t="shared" si="16"/>
        <v>2.4722222222222223</v>
      </c>
      <c r="W39" s="39">
        <f t="shared" si="17"/>
        <v>1.42</v>
      </c>
      <c r="X39" s="187">
        <f t="shared" si="8"/>
        <v>42.13</v>
      </c>
      <c r="Y39" s="99">
        <f t="shared" si="9"/>
        <v>0.22</v>
      </c>
      <c r="Z39" s="98">
        <f t="shared" si="10"/>
        <v>6.57</v>
      </c>
      <c r="AA39" s="42" t="s">
        <v>104</v>
      </c>
      <c r="AB39" s="42" t="s">
        <v>104</v>
      </c>
      <c r="AC39" s="98">
        <v>1</v>
      </c>
      <c r="AD39" s="47">
        <v>6.25E-2</v>
      </c>
      <c r="AE39" s="40">
        <f t="shared" si="11"/>
        <v>2.8715277777777777</v>
      </c>
      <c r="AF39" s="40">
        <f t="shared" si="12"/>
        <v>2.8715277777777777</v>
      </c>
      <c r="AG39" s="39">
        <f t="shared" si="13"/>
        <v>1.03</v>
      </c>
      <c r="AH39" s="187">
        <f t="shared" si="4"/>
        <v>47.19</v>
      </c>
      <c r="AI39" s="99">
        <f t="shared" si="18"/>
        <v>0.17</v>
      </c>
      <c r="AJ39" s="98">
        <f t="shared" si="19"/>
        <v>7.62</v>
      </c>
      <c r="AK39" s="43" t="s">
        <v>90</v>
      </c>
      <c r="AL39" s="44">
        <v>2</v>
      </c>
      <c r="AM39" s="44">
        <v>4</v>
      </c>
      <c r="AN39" s="144">
        <f t="shared" si="7"/>
        <v>100</v>
      </c>
      <c r="AO39" s="144">
        <f t="shared" si="7"/>
        <v>75</v>
      </c>
    </row>
    <row r="40" spans="1:41" ht="33" customHeight="1">
      <c r="A40" s="50" t="s">
        <v>112</v>
      </c>
      <c r="B40" s="44">
        <v>1</v>
      </c>
      <c r="C40" s="44"/>
      <c r="D40" s="46"/>
      <c r="E40" s="46"/>
      <c r="F40" s="44"/>
      <c r="G40" s="44"/>
      <c r="H40" s="44"/>
      <c r="I40" s="44"/>
      <c r="J40" s="44"/>
      <c r="K40" s="97">
        <v>6.25E-2</v>
      </c>
      <c r="L40" s="44"/>
      <c r="M40" s="44"/>
      <c r="N40" s="41" t="s">
        <v>87</v>
      </c>
      <c r="O40" s="42" t="s">
        <v>89</v>
      </c>
      <c r="P40" s="42" t="s">
        <v>89</v>
      </c>
      <c r="Q40" s="42" t="s">
        <v>89</v>
      </c>
      <c r="R40" s="42">
        <v>2</v>
      </c>
      <c r="S40" s="186">
        <v>1</v>
      </c>
      <c r="T40" s="40">
        <f t="shared" si="14"/>
        <v>6.25E-2</v>
      </c>
      <c r="U40" s="40">
        <f t="shared" si="15"/>
        <v>2.5347222222222223</v>
      </c>
      <c r="V40" s="40">
        <f t="shared" si="16"/>
        <v>2.5347222222222223</v>
      </c>
      <c r="W40" s="39">
        <f t="shared" si="17"/>
        <v>1.07</v>
      </c>
      <c r="X40" s="187">
        <f t="shared" si="8"/>
        <v>43.2</v>
      </c>
      <c r="Y40" s="99">
        <f t="shared" si="9"/>
        <v>0.17</v>
      </c>
      <c r="Z40" s="98">
        <f t="shared" si="10"/>
        <v>6.73</v>
      </c>
      <c r="AA40" s="42" t="s">
        <v>89</v>
      </c>
      <c r="AB40" s="42" t="s">
        <v>89</v>
      </c>
      <c r="AC40" s="98">
        <v>1</v>
      </c>
      <c r="AD40" s="46">
        <v>3.125E-2</v>
      </c>
      <c r="AE40" s="40">
        <f>AE39+AD40</f>
        <v>2.9027777777777777</v>
      </c>
      <c r="AF40" s="40">
        <f>AF39+AD40</f>
        <v>2.9027777777777777</v>
      </c>
      <c r="AG40" s="39">
        <f t="shared" si="13"/>
        <v>0.51</v>
      </c>
      <c r="AH40" s="187">
        <f t="shared" si="4"/>
        <v>47.71</v>
      </c>
      <c r="AI40" s="99">
        <f t="shared" si="18"/>
        <v>0.08</v>
      </c>
      <c r="AJ40" s="98">
        <f t="shared" si="19"/>
        <v>7.7</v>
      </c>
      <c r="AK40" s="43" t="s">
        <v>90</v>
      </c>
      <c r="AL40" s="44">
        <v>1</v>
      </c>
      <c r="AM40" s="44">
        <v>1</v>
      </c>
      <c r="AN40" s="144">
        <f t="shared" ref="AN40:AO43" si="20">AC40/S40*100</f>
        <v>100</v>
      </c>
      <c r="AO40" s="144">
        <f t="shared" si="20"/>
        <v>50</v>
      </c>
    </row>
    <row r="41" spans="1:41" ht="33" customHeight="1">
      <c r="A41" s="50" t="s">
        <v>113</v>
      </c>
      <c r="B41" s="44">
        <v>1</v>
      </c>
      <c r="C41" s="44"/>
      <c r="D41" s="46"/>
      <c r="E41" s="46"/>
      <c r="F41" s="97">
        <v>2.0833333333333332E-2</v>
      </c>
      <c r="G41" s="44"/>
      <c r="H41" s="44"/>
      <c r="I41" s="44"/>
      <c r="J41" s="44"/>
      <c r="K41" s="44"/>
      <c r="L41" s="44"/>
      <c r="M41" s="44"/>
      <c r="N41" s="41" t="s">
        <v>87</v>
      </c>
      <c r="O41" s="42" t="s">
        <v>89</v>
      </c>
      <c r="P41" s="42" t="s">
        <v>89</v>
      </c>
      <c r="Q41" s="42" t="s">
        <v>89</v>
      </c>
      <c r="R41" s="42">
        <v>3</v>
      </c>
      <c r="S41" s="186">
        <v>1</v>
      </c>
      <c r="T41" s="40">
        <f>SUM(C41:M41)</f>
        <v>2.0833333333333332E-2</v>
      </c>
      <c r="U41" s="40">
        <f t="shared" si="15"/>
        <v>2.5555555555555558</v>
      </c>
      <c r="V41" s="40">
        <f t="shared" si="16"/>
        <v>2.5555555555555558</v>
      </c>
      <c r="W41" s="39">
        <f t="shared" si="17"/>
        <v>0.36</v>
      </c>
      <c r="X41" s="187">
        <f t="shared" si="8"/>
        <v>43.55</v>
      </c>
      <c r="Y41" s="99">
        <f t="shared" si="9"/>
        <v>0.06</v>
      </c>
      <c r="Z41" s="98">
        <f t="shared" si="10"/>
        <v>6.79</v>
      </c>
      <c r="AA41" s="42" t="s">
        <v>89</v>
      </c>
      <c r="AB41" s="42" t="s">
        <v>89</v>
      </c>
      <c r="AC41" s="42">
        <v>1</v>
      </c>
      <c r="AD41" s="46">
        <v>2.0833333333333332E-2</v>
      </c>
      <c r="AE41" s="40">
        <f t="shared" si="11"/>
        <v>2.9236111111111112</v>
      </c>
      <c r="AF41" s="40">
        <f t="shared" si="12"/>
        <v>2.9236111111111112</v>
      </c>
      <c r="AG41" s="39">
        <f t="shared" si="13"/>
        <v>0.34</v>
      </c>
      <c r="AH41" s="187">
        <f t="shared" si="4"/>
        <v>48.05</v>
      </c>
      <c r="AI41" s="99">
        <f t="shared" si="18"/>
        <v>0.06</v>
      </c>
      <c r="AJ41" s="98">
        <f t="shared" si="19"/>
        <v>7.76</v>
      </c>
      <c r="AK41" s="43" t="s">
        <v>90</v>
      </c>
      <c r="AL41" s="44">
        <v>1</v>
      </c>
      <c r="AM41" s="44">
        <v>1</v>
      </c>
      <c r="AN41" s="144">
        <f t="shared" si="20"/>
        <v>100</v>
      </c>
      <c r="AO41" s="144">
        <f t="shared" si="20"/>
        <v>100</v>
      </c>
    </row>
    <row r="42" spans="1:41" ht="33" customHeight="1">
      <c r="A42" s="50" t="s">
        <v>114</v>
      </c>
      <c r="B42" s="44">
        <v>1</v>
      </c>
      <c r="C42" s="46">
        <v>2.7777777777777776E-2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1" t="s">
        <v>87</v>
      </c>
      <c r="O42" s="42" t="s">
        <v>89</v>
      </c>
      <c r="P42" s="42" t="s">
        <v>89</v>
      </c>
      <c r="Q42" s="42" t="s">
        <v>89</v>
      </c>
      <c r="R42" s="42">
        <v>2</v>
      </c>
      <c r="S42" s="186">
        <v>1</v>
      </c>
      <c r="T42" s="40">
        <f t="shared" si="14"/>
        <v>2.7777777777777776E-2</v>
      </c>
      <c r="U42" s="40">
        <f t="shared" si="15"/>
        <v>2.5833333333333335</v>
      </c>
      <c r="V42" s="40">
        <f t="shared" si="16"/>
        <v>2.5833333333333335</v>
      </c>
      <c r="W42" s="39">
        <f t="shared" si="17"/>
        <v>0.47</v>
      </c>
      <c r="X42" s="187">
        <f t="shared" si="8"/>
        <v>44.02</v>
      </c>
      <c r="Y42" s="99">
        <f t="shared" si="9"/>
        <v>7.0000000000000007E-2</v>
      </c>
      <c r="Z42" s="98">
        <f t="shared" si="10"/>
        <v>6.86</v>
      </c>
      <c r="AA42" s="42" t="s">
        <v>99</v>
      </c>
      <c r="AB42" s="42" t="s">
        <v>99</v>
      </c>
      <c r="AC42" s="52">
        <v>1</v>
      </c>
      <c r="AD42" s="46">
        <v>5.5555555555555552E-2</v>
      </c>
      <c r="AE42" s="40">
        <f t="shared" si="11"/>
        <v>2.9791666666666665</v>
      </c>
      <c r="AF42" s="40">
        <f t="shared" si="12"/>
        <v>2.9791666666666665</v>
      </c>
      <c r="AG42" s="39">
        <f t="shared" si="13"/>
        <v>0.91</v>
      </c>
      <c r="AH42" s="187">
        <f t="shared" si="4"/>
        <v>48.96</v>
      </c>
      <c r="AI42" s="99">
        <f t="shared" si="18"/>
        <v>0.15</v>
      </c>
      <c r="AJ42" s="98">
        <f t="shared" si="19"/>
        <v>7.91</v>
      </c>
      <c r="AK42" s="276" t="s">
        <v>90</v>
      </c>
      <c r="AL42" s="262">
        <v>6</v>
      </c>
      <c r="AM42" s="262">
        <v>8</v>
      </c>
      <c r="AN42" s="144">
        <f t="shared" si="20"/>
        <v>100</v>
      </c>
      <c r="AO42" s="144">
        <f t="shared" si="20"/>
        <v>200</v>
      </c>
    </row>
    <row r="43" spans="1:41" ht="33" customHeight="1">
      <c r="A43" s="50" t="s">
        <v>115</v>
      </c>
      <c r="B43" s="44">
        <v>1</v>
      </c>
      <c r="C43" s="46">
        <v>2.7777777777777776E-2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1" t="s">
        <v>87</v>
      </c>
      <c r="O43" s="42" t="s">
        <v>89</v>
      </c>
      <c r="P43" s="42" t="s">
        <v>89</v>
      </c>
      <c r="Q43" s="42" t="s">
        <v>89</v>
      </c>
      <c r="R43" s="42">
        <v>2</v>
      </c>
      <c r="S43" s="186">
        <v>1</v>
      </c>
      <c r="T43" s="40">
        <f>SUM(C43:M43)</f>
        <v>2.7777777777777776E-2</v>
      </c>
      <c r="U43" s="40">
        <f>U42+T43</f>
        <v>2.6111111111111112</v>
      </c>
      <c r="V43" s="40">
        <f t="shared" si="16"/>
        <v>2.6111111111111112</v>
      </c>
      <c r="W43" s="39">
        <f t="shared" si="17"/>
        <v>0.47</v>
      </c>
      <c r="X43" s="187">
        <f t="shared" si="8"/>
        <v>44.5</v>
      </c>
      <c r="Y43" s="99">
        <f>ROUND(T43/$U$17*100,2)</f>
        <v>7.0000000000000007E-2</v>
      </c>
      <c r="Z43" s="98">
        <f>ROUND(V43/$U$17*100,2)</f>
        <v>6.94</v>
      </c>
      <c r="AA43" s="42" t="s">
        <v>99</v>
      </c>
      <c r="AB43" s="42" t="s">
        <v>99</v>
      </c>
      <c r="AC43" s="52">
        <v>1</v>
      </c>
      <c r="AD43" s="46">
        <v>4.8611111111111112E-2</v>
      </c>
      <c r="AE43" s="40">
        <f t="shared" si="11"/>
        <v>3.0277777777777777</v>
      </c>
      <c r="AF43" s="40">
        <f t="shared" si="12"/>
        <v>3.0277777777777777</v>
      </c>
      <c r="AG43" s="39">
        <f t="shared" si="13"/>
        <v>0.8</v>
      </c>
      <c r="AH43" s="187">
        <f t="shared" si="4"/>
        <v>49.76</v>
      </c>
      <c r="AI43" s="99">
        <f t="shared" si="18"/>
        <v>0.13</v>
      </c>
      <c r="AJ43" s="98">
        <f t="shared" si="19"/>
        <v>8.0299999999999994</v>
      </c>
      <c r="AK43" s="276" t="s">
        <v>90</v>
      </c>
      <c r="AL43" s="262">
        <v>6</v>
      </c>
      <c r="AM43" s="262">
        <v>6</v>
      </c>
      <c r="AN43" s="144">
        <f t="shared" si="20"/>
        <v>100</v>
      </c>
      <c r="AO43" s="144">
        <f t="shared" si="20"/>
        <v>175.00000000000003</v>
      </c>
    </row>
    <row r="44" spans="1:41" ht="47.4">
      <c r="A44" s="53" t="s">
        <v>116</v>
      </c>
      <c r="B44" s="96"/>
      <c r="C44" s="54">
        <f>SUM(C24:C43)</f>
        <v>0.15277777777777776</v>
      </c>
      <c r="D44" s="54">
        <f>SUM(D24:D43)</f>
        <v>0.375</v>
      </c>
      <c r="E44" s="54">
        <f>SUM(E24:E43)</f>
        <v>0.20833333333333334</v>
      </c>
      <c r="F44" s="54">
        <f>SUM(F24:F43)</f>
        <v>0.31249999999999994</v>
      </c>
      <c r="G44" s="54">
        <f t="shared" ref="G44:K44" si="21">SUM(G24:G43)</f>
        <v>0.25</v>
      </c>
      <c r="H44" s="54">
        <f>SUM(H24:H43)</f>
        <v>0.125</v>
      </c>
      <c r="I44" s="54">
        <f t="shared" si="21"/>
        <v>0.25</v>
      </c>
      <c r="J44" s="54">
        <f t="shared" si="21"/>
        <v>0.125</v>
      </c>
      <c r="K44" s="54">
        <f t="shared" si="21"/>
        <v>0.22916666666666666</v>
      </c>
      <c r="L44" s="54">
        <f>SUM(L24:L43)</f>
        <v>0.375</v>
      </c>
      <c r="M44" s="54">
        <f>SUM(M24:M43)</f>
        <v>0.20833333333333331</v>
      </c>
      <c r="N44" s="96"/>
      <c r="O44" s="96"/>
      <c r="P44" s="96"/>
      <c r="Q44" s="96"/>
      <c r="R44" s="96"/>
      <c r="S44" s="96"/>
      <c r="T44" s="54">
        <f>SUM(T24:T43)</f>
        <v>2.6111111111111112</v>
      </c>
      <c r="U44" s="54">
        <f>U43</f>
        <v>2.6111111111111112</v>
      </c>
      <c r="V44" s="55">
        <f>V43</f>
        <v>2.6111111111111112</v>
      </c>
      <c r="W44" s="188">
        <f t="shared" si="17"/>
        <v>44.5</v>
      </c>
      <c r="X44" s="189">
        <f t="shared" si="8"/>
        <v>44.5</v>
      </c>
      <c r="Y44" s="101">
        <f>ROUND(T44/$U$17*100,2)</f>
        <v>6.94</v>
      </c>
      <c r="Z44" s="102">
        <f>ROUND(V44/$U$17*100,2)</f>
        <v>6.94</v>
      </c>
      <c r="AA44" s="96"/>
      <c r="AB44" s="96"/>
      <c r="AC44" s="96"/>
      <c r="AD44" s="54">
        <f>SUM(AD24:AD43)</f>
        <v>3.0277777777777777</v>
      </c>
      <c r="AE44" s="54">
        <f>AE43</f>
        <v>3.0277777777777777</v>
      </c>
      <c r="AF44" s="54">
        <f>SUM(AF43)</f>
        <v>3.0277777777777777</v>
      </c>
      <c r="AG44" s="96">
        <f>ROUND(AD44/$AD$80*100,2)</f>
        <v>49.76</v>
      </c>
      <c r="AH44" s="188">
        <f>ROUND(AE44/$AD$80*100,2)</f>
        <v>49.76</v>
      </c>
      <c r="AI44" s="101">
        <f t="shared" si="18"/>
        <v>8.0299999999999994</v>
      </c>
      <c r="AJ44" s="102">
        <f t="shared" si="19"/>
        <v>8.0299999999999994</v>
      </c>
      <c r="AK44" s="56"/>
      <c r="AL44" s="96"/>
      <c r="AM44" s="96"/>
      <c r="AN44" s="57"/>
      <c r="AO44" s="57"/>
    </row>
    <row r="45" spans="1:41" ht="47.4">
      <c r="A45" s="91" t="s">
        <v>117</v>
      </c>
      <c r="B45" s="591"/>
      <c r="C45" s="591"/>
      <c r="D45" s="591"/>
      <c r="E45" s="591"/>
      <c r="F45" s="591"/>
      <c r="G45" s="591"/>
      <c r="H45" s="591"/>
      <c r="I45" s="591"/>
      <c r="J45" s="591"/>
      <c r="K45" s="591"/>
      <c r="L45" s="591"/>
      <c r="M45" s="591"/>
      <c r="N45" s="591"/>
      <c r="O45" s="591"/>
      <c r="P45" s="591"/>
      <c r="Q45" s="591"/>
      <c r="R45" s="591"/>
      <c r="S45" s="591"/>
      <c r="T45" s="591"/>
      <c r="U45" s="591"/>
      <c r="V45" s="591"/>
      <c r="W45" s="591"/>
      <c r="X45" s="591"/>
      <c r="Y45" s="591"/>
      <c r="Z45" s="591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</row>
    <row r="46" spans="1:41" ht="33" customHeight="1">
      <c r="A46" s="92" t="s">
        <v>118</v>
      </c>
      <c r="B46" s="39">
        <v>2</v>
      </c>
      <c r="C46" s="46">
        <v>6.25E-2</v>
      </c>
      <c r="D46" s="46"/>
      <c r="E46" s="46"/>
      <c r="F46" s="46"/>
      <c r="G46" s="46"/>
      <c r="H46" s="46">
        <v>6.25E-2</v>
      </c>
      <c r="I46" s="46"/>
      <c r="J46" s="46"/>
      <c r="K46" s="46"/>
      <c r="L46" s="46"/>
      <c r="M46" s="46"/>
      <c r="N46" s="41" t="s">
        <v>87</v>
      </c>
      <c r="O46" s="42" t="s">
        <v>101</v>
      </c>
      <c r="P46" s="42" t="s">
        <v>104</v>
      </c>
      <c r="Q46" s="42" t="s">
        <v>89</v>
      </c>
      <c r="R46" s="42">
        <v>4</v>
      </c>
      <c r="S46" s="42">
        <v>2</v>
      </c>
      <c r="T46" s="40">
        <f t="shared" ref="T46:T48" si="22">SUM(C46:M46)</f>
        <v>0.125</v>
      </c>
      <c r="U46" s="40">
        <f>U44+T46</f>
        <v>2.7361111111111112</v>
      </c>
      <c r="V46" s="40">
        <f>V44+T46</f>
        <v>2.7361111111111112</v>
      </c>
      <c r="W46" s="39">
        <f t="shared" ref="W46:X49" si="23">ROUND(T46/$T$80*100,2)</f>
        <v>2.13</v>
      </c>
      <c r="X46" s="187">
        <f t="shared" si="23"/>
        <v>46.63</v>
      </c>
      <c r="Y46" s="99">
        <f t="shared" ref="Y46:Y48" si="24">ROUND(T46/$U$17*100,2)</f>
        <v>0.33</v>
      </c>
      <c r="Z46" s="98">
        <f t="shared" ref="Z46:Z48" si="25">ROUND(V46/$U$17*100,2)</f>
        <v>7.27</v>
      </c>
      <c r="AA46" s="42" t="s">
        <v>101</v>
      </c>
      <c r="AB46" s="42" t="s">
        <v>104</v>
      </c>
      <c r="AC46" s="98">
        <v>2</v>
      </c>
      <c r="AD46" s="46">
        <v>6.9444444444444434E-2</v>
      </c>
      <c r="AE46" s="40">
        <f>AE44+AD46</f>
        <v>3.0972222222222223</v>
      </c>
      <c r="AF46" s="40">
        <f>AF44+AD46</f>
        <v>3.0972222222222223</v>
      </c>
      <c r="AG46" s="39">
        <f t="shared" ref="AG46:AG48" si="26">ROUND(AD46/$AD$80*100,2)</f>
        <v>1.1399999999999999</v>
      </c>
      <c r="AH46" s="187">
        <f t="shared" ref="AH46:AH48" si="27">ROUND(AE46/$AD$80*100,2)</f>
        <v>50.9</v>
      </c>
      <c r="AI46" s="99">
        <f t="shared" ref="AI46:AI49" si="28">ROUND(AD46/$Y$17*100,2)</f>
        <v>0.18</v>
      </c>
      <c r="AJ46" s="98">
        <f t="shared" ref="AJ46:AJ49" si="29">ROUND(AF46/$Y$17*100,2)</f>
        <v>8.2200000000000006</v>
      </c>
      <c r="AK46" s="43" t="s">
        <v>90</v>
      </c>
      <c r="AL46" s="44">
        <v>1</v>
      </c>
      <c r="AM46" s="44">
        <v>1</v>
      </c>
      <c r="AN46" s="144">
        <f t="shared" ref="AN46:AO48" si="30">AC46/S46*100</f>
        <v>100</v>
      </c>
      <c r="AO46" s="144">
        <f t="shared" si="30"/>
        <v>55.55555555555555</v>
      </c>
    </row>
    <row r="47" spans="1:41" ht="33" customHeight="1">
      <c r="A47" s="92" t="s">
        <v>119</v>
      </c>
      <c r="B47" s="39">
        <v>2</v>
      </c>
      <c r="C47" s="46">
        <v>4.1666666666666664E-2</v>
      </c>
      <c r="D47" s="46"/>
      <c r="E47" s="46"/>
      <c r="F47" s="46"/>
      <c r="G47" s="46"/>
      <c r="H47" s="46">
        <v>4.1666666666666664E-2</v>
      </c>
      <c r="I47" s="46"/>
      <c r="J47" s="46"/>
      <c r="K47" s="46"/>
      <c r="L47" s="46"/>
      <c r="M47" s="46"/>
      <c r="N47" s="41" t="s">
        <v>87</v>
      </c>
      <c r="O47" s="42" t="s">
        <v>101</v>
      </c>
      <c r="P47" s="42" t="s">
        <v>104</v>
      </c>
      <c r="Q47" s="42" t="s">
        <v>89</v>
      </c>
      <c r="R47" s="42">
        <v>4</v>
      </c>
      <c r="S47" s="42">
        <v>2</v>
      </c>
      <c r="T47" s="40">
        <f t="shared" si="22"/>
        <v>8.3333333333333329E-2</v>
      </c>
      <c r="U47" s="40">
        <f>U46+T47</f>
        <v>2.8194444444444446</v>
      </c>
      <c r="V47" s="40">
        <f t="shared" ref="V47:V48" si="31">V46+T47</f>
        <v>2.8194444444444446</v>
      </c>
      <c r="W47" s="39">
        <f t="shared" si="23"/>
        <v>1.42</v>
      </c>
      <c r="X47" s="187">
        <f t="shared" si="23"/>
        <v>48.05</v>
      </c>
      <c r="Y47" s="99">
        <f t="shared" si="24"/>
        <v>0.22</v>
      </c>
      <c r="Z47" s="98">
        <f t="shared" si="25"/>
        <v>7.49</v>
      </c>
      <c r="AA47" s="42" t="s">
        <v>101</v>
      </c>
      <c r="AB47" s="42" t="s">
        <v>104</v>
      </c>
      <c r="AC47" s="98">
        <v>2</v>
      </c>
      <c r="AD47" s="46">
        <v>6.9444444444444434E-2</v>
      </c>
      <c r="AE47" s="40">
        <f t="shared" ref="AE47:AE48" si="32">AE46+AD47</f>
        <v>3.166666666666667</v>
      </c>
      <c r="AF47" s="40">
        <f t="shared" ref="AF47:AF48" si="33">AF46+AD47</f>
        <v>3.166666666666667</v>
      </c>
      <c r="AG47" s="39">
        <f t="shared" si="26"/>
        <v>1.1399999999999999</v>
      </c>
      <c r="AH47" s="187">
        <f t="shared" si="27"/>
        <v>52.04</v>
      </c>
      <c r="AI47" s="99">
        <f t="shared" si="28"/>
        <v>0.18</v>
      </c>
      <c r="AJ47" s="98">
        <f t="shared" si="29"/>
        <v>8.4</v>
      </c>
      <c r="AK47" s="43" t="s">
        <v>90</v>
      </c>
      <c r="AL47" s="44">
        <v>1</v>
      </c>
      <c r="AM47" s="44">
        <v>1</v>
      </c>
      <c r="AN47" s="144">
        <f t="shared" si="30"/>
        <v>100</v>
      </c>
      <c r="AO47" s="144">
        <f t="shared" si="30"/>
        <v>83.333333333333329</v>
      </c>
    </row>
    <row r="48" spans="1:41" ht="33" customHeight="1">
      <c r="A48" s="92" t="s">
        <v>120</v>
      </c>
      <c r="B48" s="39">
        <v>2</v>
      </c>
      <c r="C48" s="46">
        <v>6.25E-2</v>
      </c>
      <c r="D48" s="46"/>
      <c r="E48" s="46"/>
      <c r="F48" s="46"/>
      <c r="G48" s="46"/>
      <c r="H48" s="46">
        <v>6.25E-2</v>
      </c>
      <c r="I48" s="46"/>
      <c r="J48" s="46"/>
      <c r="K48" s="46"/>
      <c r="L48" s="46"/>
      <c r="M48" s="46"/>
      <c r="N48" s="41" t="s">
        <v>87</v>
      </c>
      <c r="O48" s="42" t="s">
        <v>101</v>
      </c>
      <c r="P48" s="42" t="s">
        <v>104</v>
      </c>
      <c r="Q48" s="42" t="s">
        <v>89</v>
      </c>
      <c r="R48" s="98">
        <v>4</v>
      </c>
      <c r="S48" s="42">
        <v>2</v>
      </c>
      <c r="T48" s="40">
        <f t="shared" si="22"/>
        <v>0.125</v>
      </c>
      <c r="U48" s="40">
        <f t="shared" ref="U48" si="34">U47+T48</f>
        <v>2.9444444444444446</v>
      </c>
      <c r="V48" s="40">
        <f t="shared" si="31"/>
        <v>2.9444444444444446</v>
      </c>
      <c r="W48" s="39">
        <f t="shared" si="23"/>
        <v>2.13</v>
      </c>
      <c r="X48" s="187">
        <f t="shared" si="23"/>
        <v>50.18</v>
      </c>
      <c r="Y48" s="99">
        <f t="shared" si="24"/>
        <v>0.33</v>
      </c>
      <c r="Z48" s="98">
        <f t="shared" si="25"/>
        <v>7.82</v>
      </c>
      <c r="AA48" s="42" t="s">
        <v>101</v>
      </c>
      <c r="AB48" s="42" t="s">
        <v>104</v>
      </c>
      <c r="AC48" s="98">
        <v>2</v>
      </c>
      <c r="AD48" s="46">
        <v>6.9444444444444434E-2</v>
      </c>
      <c r="AE48" s="40">
        <f t="shared" si="32"/>
        <v>3.2361111111111116</v>
      </c>
      <c r="AF48" s="40">
        <f t="shared" si="33"/>
        <v>3.2361111111111116</v>
      </c>
      <c r="AG48" s="39">
        <f t="shared" si="26"/>
        <v>1.1399999999999999</v>
      </c>
      <c r="AH48" s="187">
        <f t="shared" si="27"/>
        <v>53.18</v>
      </c>
      <c r="AI48" s="99">
        <f t="shared" si="28"/>
        <v>0.18</v>
      </c>
      <c r="AJ48" s="98">
        <f t="shared" si="29"/>
        <v>8.59</v>
      </c>
      <c r="AK48" s="43" t="s">
        <v>90</v>
      </c>
      <c r="AL48" s="44">
        <v>1</v>
      </c>
      <c r="AM48" s="44">
        <v>1</v>
      </c>
      <c r="AN48" s="144">
        <f t="shared" si="30"/>
        <v>100</v>
      </c>
      <c r="AO48" s="144">
        <f t="shared" si="30"/>
        <v>55.55555555555555</v>
      </c>
    </row>
    <row r="49" spans="1:41" ht="47.4">
      <c r="A49" s="112" t="s">
        <v>116</v>
      </c>
      <c r="B49" s="113"/>
      <c r="C49" s="114">
        <f>SUM(C46:C48)</f>
        <v>0.16666666666666666</v>
      </c>
      <c r="D49" s="114">
        <f t="shared" ref="D49:K49" si="35">SUM(D46:D48)</f>
        <v>0</v>
      </c>
      <c r="E49" s="114">
        <f t="shared" si="35"/>
        <v>0</v>
      </c>
      <c r="F49" s="114">
        <f t="shared" si="35"/>
        <v>0</v>
      </c>
      <c r="G49" s="114">
        <f t="shared" si="35"/>
        <v>0</v>
      </c>
      <c r="H49" s="114">
        <f t="shared" si="35"/>
        <v>0.16666666666666666</v>
      </c>
      <c r="I49" s="114">
        <f t="shared" si="35"/>
        <v>0</v>
      </c>
      <c r="J49" s="114">
        <f t="shared" si="35"/>
        <v>0</v>
      </c>
      <c r="K49" s="114">
        <f t="shared" si="35"/>
        <v>0</v>
      </c>
      <c r="L49" s="114">
        <f>SUM(L46:L48)</f>
        <v>0</v>
      </c>
      <c r="M49" s="114">
        <f>SUM(M46:M48)</f>
        <v>0</v>
      </c>
      <c r="N49" s="113"/>
      <c r="O49" s="113"/>
      <c r="P49" s="113"/>
      <c r="Q49" s="113"/>
      <c r="R49" s="113"/>
      <c r="S49" s="113"/>
      <c r="T49" s="114">
        <f>SUM(T46:T48)</f>
        <v>0.33333333333333331</v>
      </c>
      <c r="U49" s="114">
        <f>U48</f>
        <v>2.9444444444444446</v>
      </c>
      <c r="V49" s="114">
        <f>V48</f>
        <v>2.9444444444444446</v>
      </c>
      <c r="W49" s="113">
        <f t="shared" si="23"/>
        <v>5.68</v>
      </c>
      <c r="X49" s="190">
        <f t="shared" si="23"/>
        <v>50.18</v>
      </c>
      <c r="Y49" s="115">
        <f>ROUND(T49/$U$16*100,2)</f>
        <v>0.89</v>
      </c>
      <c r="Z49" s="116">
        <f>ROUND(V49/$U$16*100,2)</f>
        <v>7.82</v>
      </c>
      <c r="AA49" s="113"/>
      <c r="AB49" s="113"/>
      <c r="AC49" s="113"/>
      <c r="AD49" s="114">
        <f>SUM(AD46:AD48)</f>
        <v>0.20833333333333331</v>
      </c>
      <c r="AE49" s="114">
        <f>AE48</f>
        <v>3.2361111111111116</v>
      </c>
      <c r="AF49" s="114">
        <f>AF48</f>
        <v>3.2361111111111116</v>
      </c>
      <c r="AG49" s="113">
        <f>ROUND(AD49/$AD$80*100,2)</f>
        <v>3.42</v>
      </c>
      <c r="AH49" s="113">
        <f>ROUND(AE49/$AD$80*100,2)</f>
        <v>53.18</v>
      </c>
      <c r="AI49" s="246">
        <f t="shared" si="28"/>
        <v>0.55000000000000004</v>
      </c>
      <c r="AJ49" s="247">
        <f t="shared" si="29"/>
        <v>8.59</v>
      </c>
      <c r="AK49" s="117"/>
      <c r="AL49" s="113"/>
      <c r="AM49" s="113"/>
      <c r="AN49" s="118"/>
      <c r="AO49" s="118"/>
    </row>
    <row r="50" spans="1:41" ht="47.4">
      <c r="A50" s="111" t="s">
        <v>121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90"/>
      <c r="AB50" s="590"/>
      <c r="AC50" s="590"/>
      <c r="AD50" s="590"/>
      <c r="AE50" s="590"/>
      <c r="AF50" s="590"/>
      <c r="AG50" s="590"/>
      <c r="AH50" s="590"/>
      <c r="AI50" s="590"/>
      <c r="AJ50" s="590"/>
      <c r="AK50" s="590"/>
      <c r="AL50" s="590"/>
      <c r="AM50" s="590"/>
      <c r="AN50" s="590"/>
      <c r="AO50" s="590"/>
    </row>
    <row r="51" spans="1:41" ht="33" customHeight="1">
      <c r="A51" s="119" t="s">
        <v>122</v>
      </c>
      <c r="B51" s="120">
        <v>1</v>
      </c>
      <c r="C51" s="191">
        <v>2.0833333333333332E-2</v>
      </c>
      <c r="D51" s="120"/>
      <c r="E51" s="120"/>
      <c r="F51" s="120"/>
      <c r="G51" s="120"/>
      <c r="H51" s="120"/>
      <c r="I51" s="121"/>
      <c r="J51" s="120"/>
      <c r="K51" s="122"/>
      <c r="L51" s="120"/>
      <c r="M51" s="120"/>
      <c r="N51" s="123" t="s">
        <v>87</v>
      </c>
      <c r="O51" s="192" t="s">
        <v>88</v>
      </c>
      <c r="P51" s="192" t="s">
        <v>88</v>
      </c>
      <c r="Q51" s="42" t="s">
        <v>89</v>
      </c>
      <c r="R51" s="192">
        <v>2</v>
      </c>
      <c r="S51" s="192">
        <v>1</v>
      </c>
      <c r="T51" s="124">
        <f t="shared" ref="T51:T67" si="36">SUM(C51:M51)</f>
        <v>2.0833333333333332E-2</v>
      </c>
      <c r="U51" s="124">
        <f>U49+T51</f>
        <v>2.9652777777777781</v>
      </c>
      <c r="V51" s="124">
        <f>V49+T51</f>
        <v>2.9652777777777781</v>
      </c>
      <c r="W51" s="125">
        <f t="shared" ref="W51:W68" si="37">ROUND(T51/$T$80*100,2)</f>
        <v>0.36</v>
      </c>
      <c r="X51" s="193">
        <f t="shared" ref="X51:X68" si="38">ROUND(U51/$T$80*100,2)</f>
        <v>50.53</v>
      </c>
      <c r="Y51" s="99">
        <f t="shared" ref="Y51:Y67" si="39">ROUND(T51/$U$17*100,2)</f>
        <v>0.06</v>
      </c>
      <c r="Z51" s="98">
        <f t="shared" ref="Z51:Z67" si="40">ROUND(V51/$U$17*100,2)</f>
        <v>7.88</v>
      </c>
      <c r="AA51" s="192" t="s">
        <v>88</v>
      </c>
      <c r="AB51" s="192" t="s">
        <v>88</v>
      </c>
      <c r="AC51" s="127">
        <v>1</v>
      </c>
      <c r="AD51" s="191">
        <v>2.0833333333333332E-2</v>
      </c>
      <c r="AE51" s="40">
        <f>AE49+AD51</f>
        <v>3.2569444444444451</v>
      </c>
      <c r="AF51" s="40">
        <f>AF49+AD51</f>
        <v>3.2569444444444451</v>
      </c>
      <c r="AG51" s="39">
        <f t="shared" ref="AG51:AG66" si="41">ROUND(AD51/$AD$80*100,2)</f>
        <v>0.34</v>
      </c>
      <c r="AH51" s="187">
        <f t="shared" ref="AH51:AH66" si="42">ROUND(AE51/$AD$80*100,2)</f>
        <v>53.53</v>
      </c>
      <c r="AI51" s="99">
        <f t="shared" ref="AI51:AI68" si="43">ROUND(AD51/$Y$17*100,2)</f>
        <v>0.06</v>
      </c>
      <c r="AJ51" s="98">
        <f t="shared" ref="AJ51:AJ68" si="44">ROUND(AF51/$Y$17*100,2)</f>
        <v>8.64</v>
      </c>
      <c r="AK51" s="60" t="s">
        <v>123</v>
      </c>
      <c r="AL51" s="45" t="s">
        <v>124</v>
      </c>
      <c r="AM51" s="45" t="s">
        <v>124</v>
      </c>
      <c r="AN51" s="59" t="s">
        <v>124</v>
      </c>
      <c r="AO51" s="144">
        <f t="shared" ref="AO51:AO67" si="45">AD51/T51*100</f>
        <v>100</v>
      </c>
    </row>
    <row r="52" spans="1:41" ht="33" customHeight="1">
      <c r="A52" s="58" t="s">
        <v>125</v>
      </c>
      <c r="B52" s="44">
        <v>1</v>
      </c>
      <c r="C52" s="40">
        <v>2.0833333333333332E-2</v>
      </c>
      <c r="D52" s="44"/>
      <c r="E52" s="44"/>
      <c r="F52" s="44"/>
      <c r="G52" s="44"/>
      <c r="H52" s="44"/>
      <c r="I52" s="46"/>
      <c r="J52" s="44"/>
      <c r="K52" s="97"/>
      <c r="L52" s="44"/>
      <c r="M52" s="44"/>
      <c r="N52" s="41" t="s">
        <v>87</v>
      </c>
      <c r="O52" s="186" t="s">
        <v>88</v>
      </c>
      <c r="P52" s="186" t="s">
        <v>88</v>
      </c>
      <c r="Q52" s="42" t="s">
        <v>89</v>
      </c>
      <c r="R52" s="186">
        <v>2</v>
      </c>
      <c r="S52" s="186">
        <v>1</v>
      </c>
      <c r="T52" s="40">
        <f t="shared" si="36"/>
        <v>2.0833333333333332E-2</v>
      </c>
      <c r="U52" s="40">
        <f t="shared" ref="U52:U67" si="46">U51+T52</f>
        <v>2.9861111111111116</v>
      </c>
      <c r="V52" s="40">
        <f t="shared" ref="V52:V67" si="47">V51+T52</f>
        <v>2.9861111111111116</v>
      </c>
      <c r="W52" s="39">
        <f t="shared" si="37"/>
        <v>0.36</v>
      </c>
      <c r="X52" s="187">
        <f t="shared" si="38"/>
        <v>50.89</v>
      </c>
      <c r="Y52" s="99">
        <f t="shared" si="39"/>
        <v>0.06</v>
      </c>
      <c r="Z52" s="98">
        <f t="shared" si="40"/>
        <v>7.93</v>
      </c>
      <c r="AA52" s="186" t="s">
        <v>88</v>
      </c>
      <c r="AB52" s="186" t="s">
        <v>88</v>
      </c>
      <c r="AC52" s="100">
        <v>1</v>
      </c>
      <c r="AD52" s="40">
        <v>2.0833333333333332E-2</v>
      </c>
      <c r="AE52" s="40">
        <f t="shared" ref="AE52:AE67" si="48">AE51+AD52</f>
        <v>3.2777777777777786</v>
      </c>
      <c r="AF52" s="40">
        <f t="shared" ref="AF52:AF67" si="49">AF51+AD52</f>
        <v>3.2777777777777786</v>
      </c>
      <c r="AG52" s="39">
        <f t="shared" si="41"/>
        <v>0.34</v>
      </c>
      <c r="AH52" s="187">
        <f t="shared" si="42"/>
        <v>53.87</v>
      </c>
      <c r="AI52" s="99">
        <f t="shared" si="43"/>
        <v>0.06</v>
      </c>
      <c r="AJ52" s="98">
        <f t="shared" si="44"/>
        <v>8.6999999999999993</v>
      </c>
      <c r="AK52" s="60" t="s">
        <v>123</v>
      </c>
      <c r="AL52" s="45" t="s">
        <v>124</v>
      </c>
      <c r="AM52" s="45" t="s">
        <v>124</v>
      </c>
      <c r="AN52" s="59" t="s">
        <v>124</v>
      </c>
      <c r="AO52" s="144">
        <f t="shared" si="45"/>
        <v>100</v>
      </c>
    </row>
    <row r="53" spans="1:41" ht="33" customHeight="1">
      <c r="A53" s="58" t="s">
        <v>126</v>
      </c>
      <c r="B53" s="44">
        <v>1</v>
      </c>
      <c r="C53" s="44"/>
      <c r="D53" s="44"/>
      <c r="E53" s="44"/>
      <c r="F53" s="44"/>
      <c r="G53" s="44"/>
      <c r="H53" s="44"/>
      <c r="I53" s="44"/>
      <c r="J53" s="44"/>
      <c r="K53" s="97"/>
      <c r="L53" s="46">
        <v>1.7361111111111112E-2</v>
      </c>
      <c r="M53" s="51"/>
      <c r="N53" s="41" t="s">
        <v>87</v>
      </c>
      <c r="O53" s="186" t="s">
        <v>96</v>
      </c>
      <c r="P53" s="186" t="s">
        <v>96</v>
      </c>
      <c r="Q53" s="42" t="s">
        <v>89</v>
      </c>
      <c r="R53" s="186">
        <v>2</v>
      </c>
      <c r="S53" s="186">
        <v>1</v>
      </c>
      <c r="T53" s="40">
        <f t="shared" si="36"/>
        <v>1.7361111111111112E-2</v>
      </c>
      <c r="U53" s="40">
        <f t="shared" si="46"/>
        <v>3.0034722222222228</v>
      </c>
      <c r="V53" s="40">
        <f t="shared" si="47"/>
        <v>3.0034722222222228</v>
      </c>
      <c r="W53" s="39">
        <f t="shared" si="37"/>
        <v>0.3</v>
      </c>
      <c r="X53" s="187">
        <f t="shared" si="38"/>
        <v>51.18</v>
      </c>
      <c r="Y53" s="99">
        <f t="shared" si="39"/>
        <v>0.05</v>
      </c>
      <c r="Z53" s="98">
        <f t="shared" si="40"/>
        <v>7.98</v>
      </c>
      <c r="AA53" s="186" t="s">
        <v>96</v>
      </c>
      <c r="AB53" s="186" t="s">
        <v>96</v>
      </c>
      <c r="AC53" s="186">
        <v>1</v>
      </c>
      <c r="AD53" s="46">
        <v>1.7361111111111112E-2</v>
      </c>
      <c r="AE53" s="40">
        <f t="shared" si="48"/>
        <v>3.2951388888888897</v>
      </c>
      <c r="AF53" s="40">
        <f t="shared" si="49"/>
        <v>3.2951388888888897</v>
      </c>
      <c r="AG53" s="39">
        <f t="shared" si="41"/>
        <v>0.28999999999999998</v>
      </c>
      <c r="AH53" s="187">
        <f t="shared" si="42"/>
        <v>54.15</v>
      </c>
      <c r="AI53" s="99">
        <f t="shared" si="43"/>
        <v>0.05</v>
      </c>
      <c r="AJ53" s="98">
        <f t="shared" si="44"/>
        <v>8.74</v>
      </c>
      <c r="AK53" s="60" t="s">
        <v>123</v>
      </c>
      <c r="AL53" s="45" t="s">
        <v>124</v>
      </c>
      <c r="AM53" s="45" t="s">
        <v>124</v>
      </c>
      <c r="AN53" s="59" t="s">
        <v>124</v>
      </c>
      <c r="AO53" s="144">
        <f t="shared" si="45"/>
        <v>100</v>
      </c>
    </row>
    <row r="54" spans="1:41" ht="33" customHeight="1">
      <c r="A54" s="58" t="s">
        <v>127</v>
      </c>
      <c r="B54" s="44">
        <v>1</v>
      </c>
      <c r="C54" s="44"/>
      <c r="D54" s="44"/>
      <c r="E54" s="44"/>
      <c r="F54" s="44"/>
      <c r="G54" s="44"/>
      <c r="H54" s="44"/>
      <c r="I54" s="44"/>
      <c r="J54" s="44"/>
      <c r="K54" s="97"/>
      <c r="L54" s="46">
        <v>1.7361111111111112E-2</v>
      </c>
      <c r="M54" s="44"/>
      <c r="N54" s="41" t="s">
        <v>87</v>
      </c>
      <c r="O54" s="186" t="s">
        <v>96</v>
      </c>
      <c r="P54" s="186" t="s">
        <v>96</v>
      </c>
      <c r="Q54" s="42" t="s">
        <v>89</v>
      </c>
      <c r="R54" s="186">
        <v>2</v>
      </c>
      <c r="S54" s="186">
        <v>1</v>
      </c>
      <c r="T54" s="40">
        <f t="shared" si="36"/>
        <v>1.7361111111111112E-2</v>
      </c>
      <c r="U54" s="40">
        <f t="shared" si="46"/>
        <v>3.0208333333333339</v>
      </c>
      <c r="V54" s="40">
        <f t="shared" si="47"/>
        <v>3.0208333333333339</v>
      </c>
      <c r="W54" s="39">
        <f t="shared" si="37"/>
        <v>0.3</v>
      </c>
      <c r="X54" s="187">
        <f t="shared" si="38"/>
        <v>51.48</v>
      </c>
      <c r="Y54" s="99">
        <f t="shared" si="39"/>
        <v>0.05</v>
      </c>
      <c r="Z54" s="98">
        <f t="shared" si="40"/>
        <v>8.02</v>
      </c>
      <c r="AA54" s="186" t="s">
        <v>96</v>
      </c>
      <c r="AB54" s="186" t="s">
        <v>96</v>
      </c>
      <c r="AC54" s="186">
        <v>1</v>
      </c>
      <c r="AD54" s="46">
        <v>1.7361111111111112E-2</v>
      </c>
      <c r="AE54" s="40">
        <f t="shared" si="48"/>
        <v>3.3125000000000009</v>
      </c>
      <c r="AF54" s="40">
        <f t="shared" si="49"/>
        <v>3.3125000000000009</v>
      </c>
      <c r="AG54" s="39">
        <f t="shared" si="41"/>
        <v>0.28999999999999998</v>
      </c>
      <c r="AH54" s="187">
        <f t="shared" si="42"/>
        <v>54.44</v>
      </c>
      <c r="AI54" s="99">
        <f t="shared" si="43"/>
        <v>0.05</v>
      </c>
      <c r="AJ54" s="98">
        <f t="shared" si="44"/>
        <v>8.7899999999999991</v>
      </c>
      <c r="AK54" s="60" t="s">
        <v>123</v>
      </c>
      <c r="AL54" s="45" t="s">
        <v>124</v>
      </c>
      <c r="AM54" s="45" t="s">
        <v>124</v>
      </c>
      <c r="AN54" s="59" t="s">
        <v>124</v>
      </c>
      <c r="AO54" s="144">
        <f t="shared" si="45"/>
        <v>100</v>
      </c>
    </row>
    <row r="55" spans="1:41" ht="33" customHeight="1">
      <c r="A55" s="58" t="s">
        <v>128</v>
      </c>
      <c r="B55" s="44">
        <v>1</v>
      </c>
      <c r="C55" s="97">
        <v>6.25E-2</v>
      </c>
      <c r="D55" s="44"/>
      <c r="E55" s="44"/>
      <c r="F55" s="44"/>
      <c r="G55" s="46"/>
      <c r="H55" s="44"/>
      <c r="I55" s="44"/>
      <c r="J55" s="44"/>
      <c r="K55" s="97"/>
      <c r="L55" s="44"/>
      <c r="M55" s="44"/>
      <c r="N55" s="41" t="s">
        <v>87</v>
      </c>
      <c r="O55" s="42" t="s">
        <v>101</v>
      </c>
      <c r="P55" s="42" t="s">
        <v>101</v>
      </c>
      <c r="Q55" s="42" t="s">
        <v>89</v>
      </c>
      <c r="R55" s="42">
        <v>3</v>
      </c>
      <c r="S55" s="186">
        <v>1</v>
      </c>
      <c r="T55" s="40">
        <f t="shared" si="36"/>
        <v>6.25E-2</v>
      </c>
      <c r="U55" s="40">
        <f t="shared" si="46"/>
        <v>3.0833333333333339</v>
      </c>
      <c r="V55" s="40">
        <f t="shared" si="47"/>
        <v>3.0833333333333339</v>
      </c>
      <c r="W55" s="39">
        <f t="shared" si="37"/>
        <v>1.07</v>
      </c>
      <c r="X55" s="187">
        <f t="shared" si="38"/>
        <v>52.54</v>
      </c>
      <c r="Y55" s="99">
        <f t="shared" si="39"/>
        <v>0.17</v>
      </c>
      <c r="Z55" s="98">
        <f t="shared" si="40"/>
        <v>8.19</v>
      </c>
      <c r="AA55" s="42" t="s">
        <v>101</v>
      </c>
      <c r="AB55" s="42" t="s">
        <v>101</v>
      </c>
      <c r="AC55" s="98">
        <v>1</v>
      </c>
      <c r="AD55" s="46">
        <v>9.5138888888888884E-2</v>
      </c>
      <c r="AE55" s="40">
        <f t="shared" si="48"/>
        <v>3.40763888888889</v>
      </c>
      <c r="AF55" s="40">
        <f t="shared" si="49"/>
        <v>3.40763888888889</v>
      </c>
      <c r="AG55" s="39">
        <f t="shared" si="41"/>
        <v>1.56</v>
      </c>
      <c r="AH55" s="187">
        <f t="shared" si="42"/>
        <v>56</v>
      </c>
      <c r="AI55" s="99">
        <f t="shared" si="43"/>
        <v>0.25</v>
      </c>
      <c r="AJ55" s="98">
        <f t="shared" si="44"/>
        <v>9.0399999999999991</v>
      </c>
      <c r="AK55" s="60" t="s">
        <v>123</v>
      </c>
      <c r="AL55" s="45" t="s">
        <v>124</v>
      </c>
      <c r="AM55" s="45" t="s">
        <v>124</v>
      </c>
      <c r="AN55" s="59" t="s">
        <v>124</v>
      </c>
      <c r="AO55" s="144">
        <f t="shared" si="45"/>
        <v>152.22222222222223</v>
      </c>
    </row>
    <row r="56" spans="1:41" ht="33" customHeight="1">
      <c r="A56" s="58" t="s">
        <v>129</v>
      </c>
      <c r="B56" s="44">
        <v>1</v>
      </c>
      <c r="C56" s="44"/>
      <c r="D56" s="44"/>
      <c r="E56" s="44"/>
      <c r="F56" s="44"/>
      <c r="G56" s="46"/>
      <c r="H56" s="44"/>
      <c r="I56" s="44"/>
      <c r="J56" s="44"/>
      <c r="K56" s="97">
        <v>8.3333333333333329E-2</v>
      </c>
      <c r="L56" s="44"/>
      <c r="M56" s="44"/>
      <c r="N56" s="41" t="s">
        <v>87</v>
      </c>
      <c r="O56" s="42" t="s">
        <v>101</v>
      </c>
      <c r="P56" s="42" t="s">
        <v>101</v>
      </c>
      <c r="Q56" s="42" t="s">
        <v>89</v>
      </c>
      <c r="R56" s="42">
        <v>4</v>
      </c>
      <c r="S56" s="100">
        <v>1</v>
      </c>
      <c r="T56" s="40">
        <f>SUM(C56:M56)</f>
        <v>8.3333333333333329E-2</v>
      </c>
      <c r="U56" s="40">
        <f t="shared" si="46"/>
        <v>3.1666666666666674</v>
      </c>
      <c r="V56" s="40">
        <f t="shared" si="47"/>
        <v>3.1666666666666674</v>
      </c>
      <c r="W56" s="39">
        <f t="shared" si="37"/>
        <v>1.42</v>
      </c>
      <c r="X56" s="187">
        <f t="shared" si="38"/>
        <v>53.96</v>
      </c>
      <c r="Y56" s="99">
        <f t="shared" si="39"/>
        <v>0.22</v>
      </c>
      <c r="Z56" s="98">
        <f t="shared" si="40"/>
        <v>8.41</v>
      </c>
      <c r="AA56" s="42" t="s">
        <v>104</v>
      </c>
      <c r="AB56" s="42" t="s">
        <v>89</v>
      </c>
      <c r="AC56" s="98">
        <v>2</v>
      </c>
      <c r="AD56" s="46">
        <v>0.1388888888888889</v>
      </c>
      <c r="AE56" s="40">
        <f t="shared" si="48"/>
        <v>3.5465277777777788</v>
      </c>
      <c r="AF56" s="40">
        <f t="shared" si="49"/>
        <v>3.5465277777777788</v>
      </c>
      <c r="AG56" s="39">
        <f t="shared" si="41"/>
        <v>2.2799999999999998</v>
      </c>
      <c r="AH56" s="187">
        <f t="shared" si="42"/>
        <v>58.29</v>
      </c>
      <c r="AI56" s="99">
        <f t="shared" si="43"/>
        <v>0.37</v>
      </c>
      <c r="AJ56" s="98">
        <f t="shared" si="44"/>
        <v>9.41</v>
      </c>
      <c r="AK56" s="60" t="s">
        <v>123</v>
      </c>
      <c r="AL56" s="45" t="s">
        <v>124</v>
      </c>
      <c r="AM56" s="45" t="s">
        <v>124</v>
      </c>
      <c r="AN56" s="59" t="s">
        <v>124</v>
      </c>
      <c r="AO56" s="144">
        <f t="shared" si="45"/>
        <v>166.66666666666669</v>
      </c>
    </row>
    <row r="57" spans="1:41" ht="33" customHeight="1">
      <c r="A57" s="58" t="s">
        <v>130</v>
      </c>
      <c r="B57" s="44">
        <v>1</v>
      </c>
      <c r="C57" s="97">
        <v>4.1666666666666664E-2</v>
      </c>
      <c r="D57" s="44"/>
      <c r="E57" s="44"/>
      <c r="F57" s="46"/>
      <c r="G57" s="46"/>
      <c r="H57" s="44"/>
      <c r="I57" s="44"/>
      <c r="J57" s="44"/>
      <c r="K57" s="97"/>
      <c r="L57" s="44"/>
      <c r="M57" s="44"/>
      <c r="N57" s="41" t="s">
        <v>87</v>
      </c>
      <c r="O57" s="42" t="s">
        <v>101</v>
      </c>
      <c r="P57" s="42" t="s">
        <v>101</v>
      </c>
      <c r="Q57" s="42" t="s">
        <v>89</v>
      </c>
      <c r="R57" s="42">
        <v>3</v>
      </c>
      <c r="S57" s="186">
        <v>1</v>
      </c>
      <c r="T57" s="40">
        <f>SUM(C57:M57)</f>
        <v>4.1666666666666664E-2</v>
      </c>
      <c r="U57" s="40">
        <f t="shared" si="46"/>
        <v>3.2083333333333339</v>
      </c>
      <c r="V57" s="40">
        <f t="shared" si="47"/>
        <v>3.2083333333333339</v>
      </c>
      <c r="W57" s="39">
        <f>ROUND(T57/$T$80*100,2)</f>
        <v>0.71</v>
      </c>
      <c r="X57" s="187">
        <f>ROUND(U57/$T$80*100,2)</f>
        <v>54.67</v>
      </c>
      <c r="Y57" s="99">
        <f t="shared" si="39"/>
        <v>0.11</v>
      </c>
      <c r="Z57" s="98">
        <f t="shared" si="40"/>
        <v>8.52</v>
      </c>
      <c r="AA57" s="42" t="s">
        <v>99</v>
      </c>
      <c r="AB57" s="42" t="s">
        <v>99</v>
      </c>
      <c r="AC57" s="186">
        <v>1</v>
      </c>
      <c r="AD57" s="46">
        <v>3.4722222222222224E-2</v>
      </c>
      <c r="AE57" s="40">
        <f t="shared" si="48"/>
        <v>3.5812500000000012</v>
      </c>
      <c r="AF57" s="40">
        <f t="shared" si="49"/>
        <v>3.5812500000000012</v>
      </c>
      <c r="AG57" s="39">
        <f t="shared" si="41"/>
        <v>0.56999999999999995</v>
      </c>
      <c r="AH57" s="187">
        <f t="shared" si="42"/>
        <v>58.86</v>
      </c>
      <c r="AI57" s="99">
        <f t="shared" si="43"/>
        <v>0.09</v>
      </c>
      <c r="AJ57" s="98">
        <f t="shared" si="44"/>
        <v>9.5</v>
      </c>
      <c r="AK57" s="60" t="s">
        <v>123</v>
      </c>
      <c r="AL57" s="45" t="s">
        <v>124</v>
      </c>
      <c r="AM57" s="45" t="s">
        <v>124</v>
      </c>
      <c r="AN57" s="59" t="s">
        <v>124</v>
      </c>
      <c r="AO57" s="144">
        <f t="shared" si="45"/>
        <v>83.333333333333343</v>
      </c>
    </row>
    <row r="58" spans="1:41" ht="33" customHeight="1">
      <c r="A58" s="58" t="s">
        <v>131</v>
      </c>
      <c r="B58" s="44">
        <v>3</v>
      </c>
      <c r="C58" s="44"/>
      <c r="D58" s="44"/>
      <c r="E58" s="44"/>
      <c r="F58" s="46"/>
      <c r="G58" s="46"/>
      <c r="H58" s="44"/>
      <c r="I58" s="97">
        <v>8.3333333333333329E-2</v>
      </c>
      <c r="J58" s="97">
        <v>8.3333333333333329E-2</v>
      </c>
      <c r="K58" s="97">
        <v>8.3333333333333329E-2</v>
      </c>
      <c r="L58" s="44"/>
      <c r="M58" s="44"/>
      <c r="N58" s="41" t="s">
        <v>87</v>
      </c>
      <c r="O58" s="42" t="s">
        <v>104</v>
      </c>
      <c r="P58" s="42" t="s">
        <v>104</v>
      </c>
      <c r="Q58" s="42" t="s">
        <v>89</v>
      </c>
      <c r="R58" s="42">
        <v>4</v>
      </c>
      <c r="S58" s="186">
        <v>1</v>
      </c>
      <c r="T58" s="40">
        <f t="shared" si="36"/>
        <v>0.25</v>
      </c>
      <c r="U58" s="40">
        <f t="shared" si="46"/>
        <v>3.4583333333333339</v>
      </c>
      <c r="V58" s="40">
        <f t="shared" si="47"/>
        <v>3.4583333333333339</v>
      </c>
      <c r="W58" s="39">
        <f t="shared" si="37"/>
        <v>4.26</v>
      </c>
      <c r="X58" s="187">
        <f t="shared" si="38"/>
        <v>58.93</v>
      </c>
      <c r="Y58" s="99">
        <f t="shared" si="39"/>
        <v>0.66</v>
      </c>
      <c r="Z58" s="98">
        <f t="shared" si="40"/>
        <v>9.19</v>
      </c>
      <c r="AA58" s="42" t="s">
        <v>104</v>
      </c>
      <c r="AB58" s="42" t="s">
        <v>104</v>
      </c>
      <c r="AC58" s="186">
        <v>1</v>
      </c>
      <c r="AD58" s="46">
        <v>0.3125</v>
      </c>
      <c r="AE58" s="40">
        <f t="shared" si="48"/>
        <v>3.8937500000000012</v>
      </c>
      <c r="AF58" s="40">
        <f t="shared" si="49"/>
        <v>3.8937500000000012</v>
      </c>
      <c r="AG58" s="39">
        <f t="shared" si="41"/>
        <v>5.14</v>
      </c>
      <c r="AH58" s="187">
        <f t="shared" si="42"/>
        <v>63.99</v>
      </c>
      <c r="AI58" s="99">
        <f t="shared" si="43"/>
        <v>0.83</v>
      </c>
      <c r="AJ58" s="98">
        <f t="shared" si="44"/>
        <v>10.33</v>
      </c>
      <c r="AK58" s="60" t="s">
        <v>123</v>
      </c>
      <c r="AL58" s="45" t="s">
        <v>124</v>
      </c>
      <c r="AM58" s="45" t="s">
        <v>124</v>
      </c>
      <c r="AN58" s="59" t="s">
        <v>124</v>
      </c>
      <c r="AO58" s="144">
        <f t="shared" si="45"/>
        <v>125</v>
      </c>
    </row>
    <row r="59" spans="1:41" ht="33" customHeight="1">
      <c r="A59" s="58" t="s">
        <v>132</v>
      </c>
      <c r="B59" s="44">
        <v>1</v>
      </c>
      <c r="C59" s="46"/>
      <c r="D59" s="44"/>
      <c r="E59" s="97">
        <v>2.0833333333333332E-2</v>
      </c>
      <c r="F59" s="44"/>
      <c r="G59" s="44"/>
      <c r="H59" s="44"/>
      <c r="I59" s="44"/>
      <c r="J59" s="44"/>
      <c r="K59" s="97"/>
      <c r="L59" s="44"/>
      <c r="M59" s="44"/>
      <c r="N59" s="41" t="s">
        <v>87</v>
      </c>
      <c r="O59" s="42" t="s">
        <v>104</v>
      </c>
      <c r="P59" s="42" t="s">
        <v>104</v>
      </c>
      <c r="Q59" s="42" t="s">
        <v>89</v>
      </c>
      <c r="R59" s="42">
        <v>2</v>
      </c>
      <c r="S59" s="186">
        <v>1</v>
      </c>
      <c r="T59" s="40">
        <f t="shared" si="36"/>
        <v>2.0833333333333332E-2</v>
      </c>
      <c r="U59" s="40">
        <f t="shared" si="46"/>
        <v>3.4791666666666674</v>
      </c>
      <c r="V59" s="40">
        <f t="shared" si="47"/>
        <v>3.4791666666666674</v>
      </c>
      <c r="W59" s="39">
        <f>ROUND(T59/$T$80*100,2)</f>
        <v>0.36</v>
      </c>
      <c r="X59" s="187">
        <f>ROUND(U59/$T$80*100,2)</f>
        <v>59.29</v>
      </c>
      <c r="Y59" s="99">
        <f t="shared" si="39"/>
        <v>0.06</v>
      </c>
      <c r="Z59" s="98">
        <f t="shared" si="40"/>
        <v>9.24</v>
      </c>
      <c r="AA59" s="42" t="s">
        <v>104</v>
      </c>
      <c r="AB59" s="42" t="s">
        <v>104</v>
      </c>
      <c r="AC59" s="186">
        <v>1</v>
      </c>
      <c r="AD59" s="46">
        <v>3.472222222222222E-3</v>
      </c>
      <c r="AE59" s="40">
        <f t="shared" si="48"/>
        <v>3.8972222222222235</v>
      </c>
      <c r="AF59" s="40">
        <f t="shared" si="49"/>
        <v>3.8972222222222235</v>
      </c>
      <c r="AG59" s="39">
        <f t="shared" si="41"/>
        <v>0.06</v>
      </c>
      <c r="AH59" s="187">
        <f t="shared" si="42"/>
        <v>64.05</v>
      </c>
      <c r="AI59" s="99">
        <f t="shared" si="43"/>
        <v>0.01</v>
      </c>
      <c r="AJ59" s="98">
        <f t="shared" si="44"/>
        <v>10.34</v>
      </c>
      <c r="AK59" s="60" t="s">
        <v>123</v>
      </c>
      <c r="AL59" s="45" t="s">
        <v>124</v>
      </c>
      <c r="AM59" s="45" t="s">
        <v>124</v>
      </c>
      <c r="AN59" s="59" t="s">
        <v>124</v>
      </c>
      <c r="AO59" s="144">
        <f t="shared" si="45"/>
        <v>16.666666666666664</v>
      </c>
    </row>
    <row r="60" spans="1:41" ht="33" customHeight="1">
      <c r="A60" s="58" t="s">
        <v>133</v>
      </c>
      <c r="B60" s="44">
        <v>2</v>
      </c>
      <c r="C60" s="44"/>
      <c r="D60" s="44"/>
      <c r="E60" s="97">
        <v>8.3333333333333329E-2</v>
      </c>
      <c r="F60" s="44"/>
      <c r="G60" s="46"/>
      <c r="H60" s="44"/>
      <c r="I60" s="44"/>
      <c r="J60" s="44"/>
      <c r="K60" s="97"/>
      <c r="L60" s="44"/>
      <c r="M60" s="97">
        <v>8.3333333333333329E-2</v>
      </c>
      <c r="N60" s="41" t="s">
        <v>87</v>
      </c>
      <c r="O60" s="42" t="s">
        <v>104</v>
      </c>
      <c r="P60" s="42" t="s">
        <v>89</v>
      </c>
      <c r="Q60" s="42" t="s">
        <v>89</v>
      </c>
      <c r="R60" s="42">
        <v>4</v>
      </c>
      <c r="S60" s="100">
        <v>2</v>
      </c>
      <c r="T60" s="40">
        <f>SUM(C60:M60)</f>
        <v>0.16666666666666666</v>
      </c>
      <c r="U60" s="40">
        <f t="shared" si="46"/>
        <v>3.6458333333333339</v>
      </c>
      <c r="V60" s="40">
        <f t="shared" si="47"/>
        <v>3.6458333333333339</v>
      </c>
      <c r="W60" s="39">
        <f t="shared" si="37"/>
        <v>2.84</v>
      </c>
      <c r="X60" s="187">
        <f t="shared" si="38"/>
        <v>62.13</v>
      </c>
      <c r="Y60" s="99">
        <f t="shared" si="39"/>
        <v>0.44</v>
      </c>
      <c r="Z60" s="98">
        <f t="shared" si="40"/>
        <v>9.68</v>
      </c>
      <c r="AA60" s="42" t="s">
        <v>89</v>
      </c>
      <c r="AB60" s="42" t="s">
        <v>89</v>
      </c>
      <c r="AC60" s="186">
        <v>1</v>
      </c>
      <c r="AD60" s="46">
        <v>9.7222222222222224E-2</v>
      </c>
      <c r="AE60" s="40">
        <f t="shared" si="48"/>
        <v>3.9944444444444458</v>
      </c>
      <c r="AF60" s="40">
        <f t="shared" si="49"/>
        <v>3.9944444444444458</v>
      </c>
      <c r="AG60" s="39">
        <f t="shared" si="41"/>
        <v>1.6</v>
      </c>
      <c r="AH60" s="187">
        <f t="shared" si="42"/>
        <v>65.650000000000006</v>
      </c>
      <c r="AI60" s="99">
        <f t="shared" si="43"/>
        <v>0.26</v>
      </c>
      <c r="AJ60" s="98">
        <f t="shared" si="44"/>
        <v>10.6</v>
      </c>
      <c r="AK60" s="60" t="s">
        <v>123</v>
      </c>
      <c r="AL60" s="45" t="s">
        <v>124</v>
      </c>
      <c r="AM60" s="45" t="s">
        <v>124</v>
      </c>
      <c r="AN60" s="59" t="s">
        <v>124</v>
      </c>
      <c r="AO60" s="144">
        <f t="shared" si="45"/>
        <v>58.333333333333336</v>
      </c>
    </row>
    <row r="61" spans="1:41" ht="33" customHeight="1">
      <c r="A61" s="58" t="s">
        <v>134</v>
      </c>
      <c r="B61" s="44">
        <v>2</v>
      </c>
      <c r="C61" s="44"/>
      <c r="D61" s="44"/>
      <c r="E61" s="97">
        <v>8.3333333333333329E-2</v>
      </c>
      <c r="F61" s="44"/>
      <c r="G61" s="46"/>
      <c r="H61" s="44"/>
      <c r="I61" s="44"/>
      <c r="J61" s="44"/>
      <c r="K61" s="97"/>
      <c r="L61" s="44"/>
      <c r="M61" s="97">
        <v>8.3333333333333329E-2</v>
      </c>
      <c r="N61" s="41" t="s">
        <v>87</v>
      </c>
      <c r="O61" s="42" t="s">
        <v>104</v>
      </c>
      <c r="P61" s="42" t="s">
        <v>89</v>
      </c>
      <c r="Q61" s="42" t="s">
        <v>89</v>
      </c>
      <c r="R61" s="42">
        <v>4</v>
      </c>
      <c r="S61" s="100">
        <v>2</v>
      </c>
      <c r="T61" s="40">
        <f>SUM(C61:M61)</f>
        <v>0.16666666666666666</v>
      </c>
      <c r="U61" s="40">
        <f t="shared" si="46"/>
        <v>3.8125000000000004</v>
      </c>
      <c r="V61" s="40">
        <f t="shared" si="47"/>
        <v>3.8125000000000004</v>
      </c>
      <c r="W61" s="39">
        <f t="shared" si="37"/>
        <v>2.84</v>
      </c>
      <c r="X61" s="187">
        <f t="shared" si="38"/>
        <v>64.97</v>
      </c>
      <c r="Y61" s="99">
        <f t="shared" si="39"/>
        <v>0.44</v>
      </c>
      <c r="Z61" s="98">
        <f t="shared" si="40"/>
        <v>10.130000000000001</v>
      </c>
      <c r="AA61" s="42" t="s">
        <v>89</v>
      </c>
      <c r="AB61" s="42" t="s">
        <v>135</v>
      </c>
      <c r="AC61" s="186">
        <v>3</v>
      </c>
      <c r="AD61" s="46">
        <v>0.14583333333333334</v>
      </c>
      <c r="AE61" s="40">
        <f t="shared" si="48"/>
        <v>4.1402777777777793</v>
      </c>
      <c r="AF61" s="40">
        <f t="shared" si="49"/>
        <v>4.1402777777777793</v>
      </c>
      <c r="AG61" s="39">
        <f t="shared" si="41"/>
        <v>2.4</v>
      </c>
      <c r="AH61" s="187">
        <f t="shared" si="42"/>
        <v>68.040000000000006</v>
      </c>
      <c r="AI61" s="99">
        <f t="shared" si="43"/>
        <v>0.39</v>
      </c>
      <c r="AJ61" s="98">
        <f t="shared" si="44"/>
        <v>10.99</v>
      </c>
      <c r="AK61" s="60" t="s">
        <v>123</v>
      </c>
      <c r="AL61" s="45" t="s">
        <v>124</v>
      </c>
      <c r="AM61" s="45" t="s">
        <v>124</v>
      </c>
      <c r="AN61" s="59" t="s">
        <v>124</v>
      </c>
      <c r="AO61" s="144">
        <f t="shared" si="45"/>
        <v>87.500000000000014</v>
      </c>
    </row>
    <row r="62" spans="1:41" ht="33" customHeight="1">
      <c r="A62" s="58" t="s">
        <v>136</v>
      </c>
      <c r="B62" s="44">
        <v>1</v>
      </c>
      <c r="C62" s="44"/>
      <c r="D62" s="44"/>
      <c r="E62" s="44"/>
      <c r="F62" s="44"/>
      <c r="G62" s="46"/>
      <c r="H62" s="44"/>
      <c r="I62" s="44"/>
      <c r="J62" s="44"/>
      <c r="K62" s="97">
        <v>4.1666666666666664E-2</v>
      </c>
      <c r="L62" s="44"/>
      <c r="M62" s="44"/>
      <c r="N62" s="41" t="s">
        <v>87</v>
      </c>
      <c r="O62" s="42" t="s">
        <v>89</v>
      </c>
      <c r="P62" s="42" t="s">
        <v>89</v>
      </c>
      <c r="Q62" s="42" t="s">
        <v>89</v>
      </c>
      <c r="R62" s="42">
        <v>2</v>
      </c>
      <c r="S62" s="100">
        <v>1</v>
      </c>
      <c r="T62" s="40">
        <f>SUM(C62:M62)</f>
        <v>4.1666666666666664E-2</v>
      </c>
      <c r="U62" s="40">
        <f t="shared" si="46"/>
        <v>3.854166666666667</v>
      </c>
      <c r="V62" s="40">
        <f t="shared" si="47"/>
        <v>3.854166666666667</v>
      </c>
      <c r="W62" s="39">
        <f t="shared" si="37"/>
        <v>0.71</v>
      </c>
      <c r="X62" s="187">
        <f t="shared" si="38"/>
        <v>65.680000000000007</v>
      </c>
      <c r="Y62" s="99">
        <f t="shared" si="39"/>
        <v>0.11</v>
      </c>
      <c r="Z62" s="98">
        <f t="shared" si="40"/>
        <v>10.24</v>
      </c>
      <c r="AA62" s="42" t="s">
        <v>89</v>
      </c>
      <c r="AB62" s="42" t="s">
        <v>89</v>
      </c>
      <c r="AC62" s="186">
        <v>1</v>
      </c>
      <c r="AD62" s="46">
        <v>1.7361111111111112E-2</v>
      </c>
      <c r="AE62" s="40">
        <f t="shared" si="48"/>
        <v>4.15763888888889</v>
      </c>
      <c r="AF62" s="40">
        <f t="shared" si="49"/>
        <v>4.15763888888889</v>
      </c>
      <c r="AG62" s="39">
        <f t="shared" si="41"/>
        <v>0.28999999999999998</v>
      </c>
      <c r="AH62" s="187">
        <f t="shared" si="42"/>
        <v>68.33</v>
      </c>
      <c r="AI62" s="99">
        <f t="shared" si="43"/>
        <v>0.05</v>
      </c>
      <c r="AJ62" s="98">
        <f t="shared" si="44"/>
        <v>11.03</v>
      </c>
      <c r="AK62" s="60" t="s">
        <v>123</v>
      </c>
      <c r="AL62" s="45" t="s">
        <v>124</v>
      </c>
      <c r="AM62" s="45" t="s">
        <v>124</v>
      </c>
      <c r="AN62" s="59" t="s">
        <v>124</v>
      </c>
      <c r="AO62" s="144">
        <f t="shared" si="45"/>
        <v>41.666666666666671</v>
      </c>
    </row>
    <row r="63" spans="1:41" ht="33" customHeight="1">
      <c r="A63" s="58" t="s">
        <v>137</v>
      </c>
      <c r="B63" s="44">
        <v>1</v>
      </c>
      <c r="C63" s="46"/>
      <c r="D63" s="44"/>
      <c r="E63" s="44"/>
      <c r="F63" s="44"/>
      <c r="G63" s="97">
        <v>4.1666666666666664E-2</v>
      </c>
      <c r="H63" s="44"/>
      <c r="I63" s="44"/>
      <c r="J63" s="44"/>
      <c r="K63" s="97"/>
      <c r="L63" s="44"/>
      <c r="M63" s="44"/>
      <c r="N63" s="41" t="s">
        <v>87</v>
      </c>
      <c r="O63" s="42" t="s">
        <v>89</v>
      </c>
      <c r="P63" s="42" t="s">
        <v>89</v>
      </c>
      <c r="Q63" s="42" t="s">
        <v>89</v>
      </c>
      <c r="R63" s="42">
        <v>2</v>
      </c>
      <c r="S63" s="186">
        <v>1</v>
      </c>
      <c r="T63" s="40">
        <f t="shared" si="36"/>
        <v>4.1666666666666664E-2</v>
      </c>
      <c r="U63" s="40">
        <f t="shared" si="46"/>
        <v>3.8958333333333335</v>
      </c>
      <c r="V63" s="40">
        <f t="shared" si="47"/>
        <v>3.8958333333333335</v>
      </c>
      <c r="W63" s="39">
        <f t="shared" si="37"/>
        <v>0.71</v>
      </c>
      <c r="X63" s="187">
        <f t="shared" si="38"/>
        <v>66.39</v>
      </c>
      <c r="Y63" s="99">
        <f t="shared" si="39"/>
        <v>0.11</v>
      </c>
      <c r="Z63" s="98">
        <f t="shared" si="40"/>
        <v>10.35</v>
      </c>
      <c r="AA63" s="42" t="s">
        <v>89</v>
      </c>
      <c r="AB63" s="42" t="s">
        <v>89</v>
      </c>
      <c r="AC63" s="186">
        <v>1</v>
      </c>
      <c r="AD63" s="191">
        <v>2.0833333333333332E-2</v>
      </c>
      <c r="AE63" s="40">
        <f t="shared" si="48"/>
        <v>4.178472222222223</v>
      </c>
      <c r="AF63" s="40">
        <f t="shared" si="49"/>
        <v>4.178472222222223</v>
      </c>
      <c r="AG63" s="39">
        <f t="shared" si="41"/>
        <v>0.34</v>
      </c>
      <c r="AH63" s="187">
        <f t="shared" si="42"/>
        <v>68.67</v>
      </c>
      <c r="AI63" s="99">
        <f t="shared" si="43"/>
        <v>0.06</v>
      </c>
      <c r="AJ63" s="98">
        <f t="shared" si="44"/>
        <v>11.09</v>
      </c>
      <c r="AK63" s="60" t="s">
        <v>123</v>
      </c>
      <c r="AL63" s="45" t="s">
        <v>124</v>
      </c>
      <c r="AM63" s="45" t="s">
        <v>124</v>
      </c>
      <c r="AN63" s="59" t="s">
        <v>124</v>
      </c>
      <c r="AO63" s="144">
        <f t="shared" si="45"/>
        <v>50</v>
      </c>
    </row>
    <row r="64" spans="1:41" ht="33" customHeight="1">
      <c r="A64" s="58" t="s">
        <v>138</v>
      </c>
      <c r="B64" s="44">
        <v>1</v>
      </c>
      <c r="C64" s="44"/>
      <c r="D64" s="46"/>
      <c r="E64" s="44"/>
      <c r="F64" s="44"/>
      <c r="G64" s="44"/>
      <c r="H64" s="44"/>
      <c r="I64" s="44"/>
      <c r="J64" s="44"/>
      <c r="K64" s="97"/>
      <c r="L64" s="44"/>
      <c r="M64" s="97">
        <v>4.1666666666666664E-2</v>
      </c>
      <c r="N64" s="41" t="s">
        <v>87</v>
      </c>
      <c r="O64" s="42" t="s">
        <v>89</v>
      </c>
      <c r="P64" s="42" t="s">
        <v>89</v>
      </c>
      <c r="Q64" s="42" t="s">
        <v>89</v>
      </c>
      <c r="R64" s="42">
        <v>2</v>
      </c>
      <c r="S64" s="186">
        <v>1</v>
      </c>
      <c r="T64" s="40">
        <f t="shared" si="36"/>
        <v>4.1666666666666664E-2</v>
      </c>
      <c r="U64" s="40">
        <f t="shared" si="46"/>
        <v>3.9375</v>
      </c>
      <c r="V64" s="40">
        <f t="shared" si="47"/>
        <v>3.9375</v>
      </c>
      <c r="W64" s="39">
        <f t="shared" si="37"/>
        <v>0.71</v>
      </c>
      <c r="X64" s="187">
        <f t="shared" si="38"/>
        <v>67.099999999999994</v>
      </c>
      <c r="Y64" s="99">
        <f t="shared" si="39"/>
        <v>0.11</v>
      </c>
      <c r="Z64" s="98">
        <f t="shared" si="40"/>
        <v>10.46</v>
      </c>
      <c r="AA64" s="42" t="s">
        <v>104</v>
      </c>
      <c r="AB64" s="42" t="s">
        <v>104</v>
      </c>
      <c r="AC64" s="100">
        <v>1</v>
      </c>
      <c r="AD64" s="46">
        <v>1.0416666666666666E-2</v>
      </c>
      <c r="AE64" s="40">
        <f t="shared" si="48"/>
        <v>4.18888888888889</v>
      </c>
      <c r="AF64" s="40">
        <f t="shared" si="49"/>
        <v>4.18888888888889</v>
      </c>
      <c r="AG64" s="39">
        <f t="shared" si="41"/>
        <v>0.17</v>
      </c>
      <c r="AH64" s="187">
        <f t="shared" si="42"/>
        <v>68.84</v>
      </c>
      <c r="AI64" s="99">
        <f t="shared" si="43"/>
        <v>0.03</v>
      </c>
      <c r="AJ64" s="98">
        <f t="shared" si="44"/>
        <v>11.12</v>
      </c>
      <c r="AK64" s="60" t="s">
        <v>123</v>
      </c>
      <c r="AL64" s="45" t="s">
        <v>124</v>
      </c>
      <c r="AM64" s="45" t="s">
        <v>124</v>
      </c>
      <c r="AN64" s="59" t="s">
        <v>124</v>
      </c>
      <c r="AO64" s="144">
        <f t="shared" si="45"/>
        <v>25</v>
      </c>
    </row>
    <row r="65" spans="1:41" ht="33" customHeight="1">
      <c r="A65" s="58" t="s">
        <v>139</v>
      </c>
      <c r="B65" s="44">
        <v>1</v>
      </c>
      <c r="C65" s="44"/>
      <c r="D65" s="44"/>
      <c r="E65" s="44"/>
      <c r="F65" s="44"/>
      <c r="G65" s="44"/>
      <c r="H65" s="44"/>
      <c r="I65" s="46"/>
      <c r="J65" s="97">
        <v>4.1666666666666664E-2</v>
      </c>
      <c r="K65" s="97"/>
      <c r="L65" s="44"/>
      <c r="M65" s="46"/>
      <c r="N65" s="41" t="s">
        <v>87</v>
      </c>
      <c r="O65" s="42" t="s">
        <v>89</v>
      </c>
      <c r="P65" s="42" t="s">
        <v>89</v>
      </c>
      <c r="Q65" s="42" t="s">
        <v>89</v>
      </c>
      <c r="R65" s="42">
        <v>3</v>
      </c>
      <c r="S65" s="186">
        <v>1</v>
      </c>
      <c r="T65" s="40">
        <f t="shared" si="36"/>
        <v>4.1666666666666664E-2</v>
      </c>
      <c r="U65" s="40">
        <f t="shared" si="46"/>
        <v>3.9791666666666665</v>
      </c>
      <c r="V65" s="40">
        <f t="shared" si="47"/>
        <v>3.9791666666666665</v>
      </c>
      <c r="W65" s="39">
        <f t="shared" si="37"/>
        <v>0.71</v>
      </c>
      <c r="X65" s="187">
        <f t="shared" si="38"/>
        <v>67.81</v>
      </c>
      <c r="Y65" s="99">
        <f t="shared" si="39"/>
        <v>0.11</v>
      </c>
      <c r="Z65" s="98">
        <f t="shared" si="40"/>
        <v>10.57</v>
      </c>
      <c r="AA65" s="42" t="s">
        <v>89</v>
      </c>
      <c r="AB65" s="42" t="s">
        <v>89</v>
      </c>
      <c r="AC65" s="186">
        <v>1</v>
      </c>
      <c r="AD65" s="191">
        <v>2.0833333333333332E-2</v>
      </c>
      <c r="AE65" s="40">
        <f t="shared" si="48"/>
        <v>4.209722222222223</v>
      </c>
      <c r="AF65" s="40">
        <f t="shared" si="49"/>
        <v>4.209722222222223</v>
      </c>
      <c r="AG65" s="39">
        <f>ROUND(AD65/$AD$80*100,2)</f>
        <v>0.34</v>
      </c>
      <c r="AH65" s="187">
        <f t="shared" si="42"/>
        <v>69.19</v>
      </c>
      <c r="AI65" s="99">
        <f t="shared" si="43"/>
        <v>0.06</v>
      </c>
      <c r="AJ65" s="98">
        <f t="shared" si="44"/>
        <v>11.17</v>
      </c>
      <c r="AK65" s="60" t="s">
        <v>123</v>
      </c>
      <c r="AL65" s="45" t="s">
        <v>124</v>
      </c>
      <c r="AM65" s="45" t="s">
        <v>124</v>
      </c>
      <c r="AN65" s="59" t="s">
        <v>124</v>
      </c>
      <c r="AO65" s="144">
        <f t="shared" si="45"/>
        <v>50</v>
      </c>
    </row>
    <row r="66" spans="1:41" ht="33" customHeight="1">
      <c r="A66" s="58" t="s">
        <v>140</v>
      </c>
      <c r="B66" s="44">
        <v>1</v>
      </c>
      <c r="C66" s="44"/>
      <c r="D66" s="44"/>
      <c r="E66" s="44"/>
      <c r="F66" s="44"/>
      <c r="G66" s="46"/>
      <c r="H66" s="44"/>
      <c r="I66" s="44"/>
      <c r="J66" s="97">
        <v>2.7777777777777776E-2</v>
      </c>
      <c r="K66" s="97"/>
      <c r="L66" s="44"/>
      <c r="M66" s="44"/>
      <c r="N66" s="41" t="s">
        <v>87</v>
      </c>
      <c r="O66" s="42" t="s">
        <v>89</v>
      </c>
      <c r="P66" s="42" t="s">
        <v>89</v>
      </c>
      <c r="Q66" s="42" t="s">
        <v>89</v>
      </c>
      <c r="R66" s="42">
        <v>1</v>
      </c>
      <c r="S66" s="186">
        <v>1</v>
      </c>
      <c r="T66" s="40">
        <f t="shared" si="36"/>
        <v>2.7777777777777776E-2</v>
      </c>
      <c r="U66" s="40">
        <f t="shared" si="46"/>
        <v>4.0069444444444446</v>
      </c>
      <c r="V66" s="40">
        <f t="shared" si="47"/>
        <v>4.0069444444444446</v>
      </c>
      <c r="W66" s="39">
        <f t="shared" si="37"/>
        <v>0.47</v>
      </c>
      <c r="X66" s="187">
        <f t="shared" si="38"/>
        <v>68.28</v>
      </c>
      <c r="Y66" s="99">
        <f t="shared" si="39"/>
        <v>7.0000000000000007E-2</v>
      </c>
      <c r="Z66" s="98">
        <f t="shared" si="40"/>
        <v>10.64</v>
      </c>
      <c r="AA66" s="42" t="s">
        <v>89</v>
      </c>
      <c r="AB66" s="42" t="s">
        <v>89</v>
      </c>
      <c r="AC66" s="186">
        <v>1</v>
      </c>
      <c r="AD66" s="191">
        <v>2.0833333333333332E-2</v>
      </c>
      <c r="AE66" s="40">
        <f t="shared" si="48"/>
        <v>4.2305555555555561</v>
      </c>
      <c r="AF66" s="40">
        <f t="shared" si="49"/>
        <v>4.2305555555555561</v>
      </c>
      <c r="AG66" s="39">
        <f t="shared" si="41"/>
        <v>0.34</v>
      </c>
      <c r="AH66" s="187">
        <f t="shared" si="42"/>
        <v>69.53</v>
      </c>
      <c r="AI66" s="99">
        <f t="shared" si="43"/>
        <v>0.06</v>
      </c>
      <c r="AJ66" s="98">
        <f t="shared" si="44"/>
        <v>11.23</v>
      </c>
      <c r="AK66" s="60" t="s">
        <v>123</v>
      </c>
      <c r="AL66" s="45" t="s">
        <v>124</v>
      </c>
      <c r="AM66" s="45" t="s">
        <v>124</v>
      </c>
      <c r="AN66" s="59" t="s">
        <v>124</v>
      </c>
      <c r="AO66" s="144">
        <f t="shared" si="45"/>
        <v>75</v>
      </c>
    </row>
    <row r="67" spans="1:41" ht="33" customHeight="1">
      <c r="A67" s="58" t="s">
        <v>141</v>
      </c>
      <c r="B67" s="44">
        <v>1</v>
      </c>
      <c r="C67" s="44"/>
      <c r="D67" s="44"/>
      <c r="E67" s="44"/>
      <c r="F67" s="44"/>
      <c r="G67" s="46"/>
      <c r="H67" s="44"/>
      <c r="I67" s="44"/>
      <c r="J67" s="97">
        <v>2.7777777777777776E-2</v>
      </c>
      <c r="K67" s="97"/>
      <c r="L67" s="44"/>
      <c r="M67" s="44"/>
      <c r="N67" s="41" t="s">
        <v>87</v>
      </c>
      <c r="O67" s="42" t="s">
        <v>89</v>
      </c>
      <c r="P67" s="42" t="s">
        <v>89</v>
      </c>
      <c r="Q67" s="42" t="s">
        <v>89</v>
      </c>
      <c r="R67" s="42">
        <v>1</v>
      </c>
      <c r="S67" s="186">
        <v>1</v>
      </c>
      <c r="T67" s="40">
        <f t="shared" si="36"/>
        <v>2.7777777777777776E-2</v>
      </c>
      <c r="U67" s="40">
        <f t="shared" si="46"/>
        <v>4.0347222222222223</v>
      </c>
      <c r="V67" s="40">
        <f t="shared" si="47"/>
        <v>4.0347222222222223</v>
      </c>
      <c r="W67" s="39">
        <f t="shared" si="37"/>
        <v>0.47</v>
      </c>
      <c r="X67" s="187">
        <f t="shared" si="38"/>
        <v>68.760000000000005</v>
      </c>
      <c r="Y67" s="99">
        <f t="shared" si="39"/>
        <v>7.0000000000000007E-2</v>
      </c>
      <c r="Z67" s="98">
        <f t="shared" si="40"/>
        <v>10.72</v>
      </c>
      <c r="AA67" s="42" t="s">
        <v>89</v>
      </c>
      <c r="AB67" s="42" t="s">
        <v>89</v>
      </c>
      <c r="AC67" s="186">
        <v>1</v>
      </c>
      <c r="AD67" s="191">
        <v>2.0833333333333332E-2</v>
      </c>
      <c r="AE67" s="40">
        <f t="shared" si="48"/>
        <v>4.2513888888888891</v>
      </c>
      <c r="AF67" s="40">
        <f t="shared" si="49"/>
        <v>4.2513888888888891</v>
      </c>
      <c r="AG67" s="39">
        <f>ROUND(AD67/$AD$80*100,2)</f>
        <v>0.34</v>
      </c>
      <c r="AH67" s="187">
        <f>ROUND(AE67/$AD$80*100,2)</f>
        <v>69.87</v>
      </c>
      <c r="AI67" s="99">
        <f t="shared" si="43"/>
        <v>0.06</v>
      </c>
      <c r="AJ67" s="98">
        <f t="shared" si="44"/>
        <v>11.28</v>
      </c>
      <c r="AK67" s="60" t="s">
        <v>123</v>
      </c>
      <c r="AL67" s="45" t="s">
        <v>124</v>
      </c>
      <c r="AM67" s="45" t="s">
        <v>124</v>
      </c>
      <c r="AN67" s="59" t="s">
        <v>124</v>
      </c>
      <c r="AO67" s="144">
        <f t="shared" si="45"/>
        <v>75</v>
      </c>
    </row>
    <row r="68" spans="1:41" ht="47.4">
      <c r="A68" s="61" t="s">
        <v>116</v>
      </c>
      <c r="B68" s="62"/>
      <c r="C68" s="63">
        <f t="shared" ref="C68:M68" si="50">SUM(C51:C67)</f>
        <v>0.14583333333333331</v>
      </c>
      <c r="D68" s="63">
        <f t="shared" si="50"/>
        <v>0</v>
      </c>
      <c r="E68" s="63">
        <f t="shared" si="50"/>
        <v>0.1875</v>
      </c>
      <c r="F68" s="63">
        <f t="shared" si="50"/>
        <v>0</v>
      </c>
      <c r="G68" s="63">
        <f t="shared" si="50"/>
        <v>4.1666666666666664E-2</v>
      </c>
      <c r="H68" s="63">
        <f t="shared" si="50"/>
        <v>0</v>
      </c>
      <c r="I68" s="63">
        <f t="shared" si="50"/>
        <v>8.3333333333333329E-2</v>
      </c>
      <c r="J68" s="63">
        <f t="shared" si="50"/>
        <v>0.18055555555555558</v>
      </c>
      <c r="K68" s="63">
        <f t="shared" si="50"/>
        <v>0.20833333333333331</v>
      </c>
      <c r="L68" s="63">
        <f t="shared" si="50"/>
        <v>3.4722222222222224E-2</v>
      </c>
      <c r="M68" s="63">
        <f t="shared" si="50"/>
        <v>0.20833333333333331</v>
      </c>
      <c r="N68" s="62"/>
      <c r="O68" s="62"/>
      <c r="P68" s="62"/>
      <c r="Q68" s="62"/>
      <c r="R68" s="62"/>
      <c r="S68" s="62"/>
      <c r="T68" s="63">
        <f>SUM(T51:T67)</f>
        <v>1.0902777777777775</v>
      </c>
      <c r="U68" s="63">
        <f>U67</f>
        <v>4.0347222222222223</v>
      </c>
      <c r="V68" s="63">
        <f>V67</f>
        <v>4.0347222222222223</v>
      </c>
      <c r="W68" s="62">
        <f t="shared" si="37"/>
        <v>18.579999999999998</v>
      </c>
      <c r="X68" s="62">
        <f t="shared" si="38"/>
        <v>68.760000000000005</v>
      </c>
      <c r="Y68" s="103">
        <f>ROUND(T68/$U$16*100,2)</f>
        <v>2.9</v>
      </c>
      <c r="Z68" s="104">
        <f>ROUND(V68/$U$16*100,2)</f>
        <v>10.72</v>
      </c>
      <c r="AA68" s="62"/>
      <c r="AB68" s="62"/>
      <c r="AC68" s="62"/>
      <c r="AD68" s="63">
        <f>SUM(AD51:AD67)</f>
        <v>1.0152777777777779</v>
      </c>
      <c r="AE68" s="63">
        <f>AE67</f>
        <v>4.2513888888888891</v>
      </c>
      <c r="AF68" s="63">
        <f>SUM(AF67)</f>
        <v>4.2513888888888891</v>
      </c>
      <c r="AG68" s="62">
        <f>ROUND(AD68/$AD$80*100,2)</f>
        <v>16.690000000000001</v>
      </c>
      <c r="AH68" s="62">
        <f>ROUND(AE68/$AD$80*100,2)</f>
        <v>69.87</v>
      </c>
      <c r="AI68" s="103">
        <f t="shared" si="43"/>
        <v>2.69</v>
      </c>
      <c r="AJ68" s="104">
        <f t="shared" si="44"/>
        <v>11.28</v>
      </c>
      <c r="AK68" s="64"/>
      <c r="AL68" s="62"/>
      <c r="AM68" s="62"/>
      <c r="AN68" s="65"/>
      <c r="AO68" s="65"/>
    </row>
    <row r="69" spans="1:41" ht="47.4">
      <c r="A69" s="66" t="s">
        <v>142</v>
      </c>
      <c r="B69" s="584"/>
      <c r="C69" s="584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</row>
    <row r="70" spans="1:41" ht="33" customHeight="1">
      <c r="A70" s="95" t="s">
        <v>143</v>
      </c>
      <c r="B70" s="44">
        <v>11</v>
      </c>
      <c r="C70" s="67">
        <v>4.1666666666666664E-2</v>
      </c>
      <c r="D70" s="67">
        <v>4.1666666666666664E-2</v>
      </c>
      <c r="E70" s="67">
        <v>4.1666666666666664E-2</v>
      </c>
      <c r="F70" s="67">
        <v>4.1666666666666664E-2</v>
      </c>
      <c r="G70" s="67">
        <v>4.1666666666666664E-2</v>
      </c>
      <c r="H70" s="67">
        <v>4.1666666666666664E-2</v>
      </c>
      <c r="I70" s="67">
        <v>4.1666666666666664E-2</v>
      </c>
      <c r="J70" s="67">
        <v>4.1666666666666664E-2</v>
      </c>
      <c r="K70" s="67">
        <v>4.1666666666666664E-2</v>
      </c>
      <c r="L70" s="67">
        <v>4.1666666666666664E-2</v>
      </c>
      <c r="M70" s="67">
        <v>4.1666666666666664E-2</v>
      </c>
      <c r="N70" s="41" t="s">
        <v>87</v>
      </c>
      <c r="O70" s="42" t="s">
        <v>89</v>
      </c>
      <c r="P70" s="42" t="s">
        <v>89</v>
      </c>
      <c r="Q70" s="42" t="s">
        <v>89</v>
      </c>
      <c r="R70" s="42">
        <v>3</v>
      </c>
      <c r="S70" s="42">
        <v>1</v>
      </c>
      <c r="T70" s="40">
        <f>SUM(C70:M70)</f>
        <v>0.45833333333333337</v>
      </c>
      <c r="U70" s="67">
        <f>U68+T70</f>
        <v>4.4930555555555554</v>
      </c>
      <c r="V70" s="67">
        <f>V68+T70</f>
        <v>4.4930555555555554</v>
      </c>
      <c r="W70" s="39">
        <f>ROUND(T70/$T$80*100,2)</f>
        <v>7.81</v>
      </c>
      <c r="X70" s="187">
        <f>ROUND(U70/$T$80*100,2)</f>
        <v>76.569999999999993</v>
      </c>
      <c r="Y70" s="99">
        <f>ROUND(T70/$U$17*100,2)</f>
        <v>1.22</v>
      </c>
      <c r="Z70" s="98">
        <f>ROUND(V70/$U$17*100,2)</f>
        <v>11.93</v>
      </c>
      <c r="AA70" s="42" t="s">
        <v>89</v>
      </c>
      <c r="AB70" s="42" t="s">
        <v>89</v>
      </c>
      <c r="AC70" s="100">
        <v>1</v>
      </c>
      <c r="AD70" s="46">
        <v>0.45833333333333331</v>
      </c>
      <c r="AE70" s="40">
        <f>AE68+AD70</f>
        <v>4.7097222222222221</v>
      </c>
      <c r="AF70" s="40">
        <f>AF68+AD70</f>
        <v>4.7097222222222221</v>
      </c>
      <c r="AG70" s="39">
        <f>ROUND(AD70/$AD$80*100,2)</f>
        <v>7.53</v>
      </c>
      <c r="AH70" s="187">
        <f>ROUND(AE70/$AD$80*100,2)</f>
        <v>77.400000000000006</v>
      </c>
      <c r="AI70" s="99">
        <f t="shared" ref="AI70:AI71" si="51">ROUND(AD70/$Y$17*100,2)</f>
        <v>1.22</v>
      </c>
      <c r="AJ70" s="98">
        <f>ROUND(AF70/$Y$17*100,2)</f>
        <v>12.5</v>
      </c>
      <c r="AK70" s="60" t="s">
        <v>123</v>
      </c>
      <c r="AL70" s="45" t="s">
        <v>124</v>
      </c>
      <c r="AM70" s="45" t="s">
        <v>124</v>
      </c>
      <c r="AN70" s="59" t="s">
        <v>124</v>
      </c>
      <c r="AO70" s="144">
        <f t="shared" ref="AO70" si="52">AD70/T70*100</f>
        <v>99.999999999999986</v>
      </c>
    </row>
    <row r="71" spans="1:41" ht="47.4">
      <c r="A71" s="68" t="s">
        <v>116</v>
      </c>
      <c r="B71" s="69"/>
      <c r="C71" s="70">
        <f t="shared" ref="C71:M71" si="53">SUM(C70:C70)</f>
        <v>4.1666666666666664E-2</v>
      </c>
      <c r="D71" s="70">
        <f t="shared" si="53"/>
        <v>4.1666666666666664E-2</v>
      </c>
      <c r="E71" s="70">
        <f t="shared" si="53"/>
        <v>4.1666666666666664E-2</v>
      </c>
      <c r="F71" s="70">
        <f t="shared" si="53"/>
        <v>4.1666666666666664E-2</v>
      </c>
      <c r="G71" s="70">
        <f t="shared" si="53"/>
        <v>4.1666666666666664E-2</v>
      </c>
      <c r="H71" s="70">
        <f t="shared" si="53"/>
        <v>4.1666666666666664E-2</v>
      </c>
      <c r="I71" s="70">
        <f t="shared" si="53"/>
        <v>4.1666666666666664E-2</v>
      </c>
      <c r="J71" s="70">
        <f t="shared" si="53"/>
        <v>4.1666666666666664E-2</v>
      </c>
      <c r="K71" s="70">
        <f t="shared" si="53"/>
        <v>4.1666666666666664E-2</v>
      </c>
      <c r="L71" s="70">
        <f t="shared" si="53"/>
        <v>4.1666666666666664E-2</v>
      </c>
      <c r="M71" s="70">
        <f t="shared" si="53"/>
        <v>4.1666666666666664E-2</v>
      </c>
      <c r="N71" s="69"/>
      <c r="O71" s="69"/>
      <c r="P71" s="69"/>
      <c r="Q71" s="69"/>
      <c r="R71" s="69"/>
      <c r="S71" s="69"/>
      <c r="T71" s="70">
        <f>SUM(T70:T70)</f>
        <v>0.45833333333333337</v>
      </c>
      <c r="U71" s="70">
        <f>U70</f>
        <v>4.4930555555555554</v>
      </c>
      <c r="V71" s="70">
        <f>V70</f>
        <v>4.4930555555555554</v>
      </c>
      <c r="W71" s="71">
        <f>ROUND(T71/$T$80*100,2)</f>
        <v>7.81</v>
      </c>
      <c r="X71" s="71">
        <f>ROUND(U71/$T$80*100,2)</f>
        <v>76.569999999999993</v>
      </c>
      <c r="Y71" s="105">
        <f>ROUND(T71/$U$16*100,2)</f>
        <v>1.22</v>
      </c>
      <c r="Z71" s="71">
        <f>ROUND(V71/$U$16*100,2)</f>
        <v>11.93</v>
      </c>
      <c r="AA71" s="69"/>
      <c r="AB71" s="69"/>
      <c r="AC71" s="69"/>
      <c r="AD71" s="70">
        <f>SUM(AD70:AD70)</f>
        <v>0.45833333333333331</v>
      </c>
      <c r="AE71" s="70">
        <f>AE70</f>
        <v>4.7097222222222221</v>
      </c>
      <c r="AF71" s="194">
        <f>SUM(AF70)</f>
        <v>4.7097222222222221</v>
      </c>
      <c r="AG71" s="71">
        <f>ROUND(AD71/$AD$80*100,2)</f>
        <v>7.53</v>
      </c>
      <c r="AH71" s="71">
        <f>ROUND(AE71/$AD$80*100,2)</f>
        <v>77.400000000000006</v>
      </c>
      <c r="AI71" s="105">
        <f t="shared" si="51"/>
        <v>1.22</v>
      </c>
      <c r="AJ71" s="71">
        <f t="shared" ref="AJ71" si="54">ROUND(AF71/$Y$17*100,2)</f>
        <v>12.5</v>
      </c>
      <c r="AK71" s="69"/>
      <c r="AL71" s="69"/>
      <c r="AM71" s="69"/>
      <c r="AN71" s="72"/>
      <c r="AO71" s="72"/>
    </row>
    <row r="72" spans="1:41" ht="47.4">
      <c r="A72" s="73" t="s">
        <v>144</v>
      </c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5"/>
      <c r="P72" s="585"/>
      <c r="Q72" s="585"/>
      <c r="R72" s="585"/>
      <c r="S72" s="585"/>
      <c r="T72" s="585"/>
      <c r="U72" s="585"/>
      <c r="V72" s="585"/>
      <c r="W72" s="585"/>
      <c r="X72" s="585"/>
      <c r="Y72" s="585"/>
      <c r="Z72" s="585"/>
      <c r="AA72" s="585"/>
      <c r="AB72" s="585"/>
      <c r="AC72" s="585"/>
      <c r="AD72" s="585"/>
      <c r="AE72" s="585"/>
      <c r="AF72" s="585"/>
      <c r="AG72" s="585"/>
      <c r="AH72" s="585"/>
      <c r="AI72" s="585"/>
      <c r="AJ72" s="585"/>
      <c r="AK72" s="585"/>
      <c r="AL72" s="585"/>
      <c r="AM72" s="585"/>
      <c r="AN72" s="585"/>
      <c r="AO72" s="585"/>
    </row>
    <row r="73" spans="1:41" ht="33" customHeight="1">
      <c r="A73" s="74" t="s">
        <v>145</v>
      </c>
      <c r="B73" s="44">
        <v>11</v>
      </c>
      <c r="C73" s="97">
        <v>4.1666666666666664E-2</v>
      </c>
      <c r="D73" s="97">
        <v>4.1666666666666664E-2</v>
      </c>
      <c r="E73" s="97">
        <v>4.1666666666666664E-2</v>
      </c>
      <c r="F73" s="97">
        <v>4.1666666666666664E-2</v>
      </c>
      <c r="G73" s="97">
        <v>4.1666666666666664E-2</v>
      </c>
      <c r="H73" s="97">
        <v>4.1666666666666664E-2</v>
      </c>
      <c r="I73" s="97">
        <v>4.1666666666666664E-2</v>
      </c>
      <c r="J73" s="97">
        <v>4.1666666666666664E-2</v>
      </c>
      <c r="K73" s="97">
        <v>4.1666666666666664E-2</v>
      </c>
      <c r="L73" s="97">
        <v>4.1666666666666664E-2</v>
      </c>
      <c r="M73" s="97">
        <v>4.1666666666666664E-2</v>
      </c>
      <c r="N73" s="41" t="s">
        <v>87</v>
      </c>
      <c r="O73" s="186" t="s">
        <v>146</v>
      </c>
      <c r="P73" s="186" t="s">
        <v>146</v>
      </c>
      <c r="Q73" s="186" t="s">
        <v>146</v>
      </c>
      <c r="R73" s="100">
        <v>3</v>
      </c>
      <c r="S73" s="186">
        <v>1</v>
      </c>
      <c r="T73" s="40">
        <f>SUM(C73:M73)</f>
        <v>0.45833333333333337</v>
      </c>
      <c r="U73" s="67">
        <f>U71+T73</f>
        <v>4.9513888888888884</v>
      </c>
      <c r="V73" s="75">
        <f>V71+T73</f>
        <v>4.9513888888888884</v>
      </c>
      <c r="W73" s="39">
        <f t="shared" ref="W73:X75" si="55">ROUND(T73/$T$80*100,2)</f>
        <v>7.81</v>
      </c>
      <c r="X73" s="187">
        <f t="shared" si="55"/>
        <v>84.38</v>
      </c>
      <c r="Y73" s="99">
        <f t="shared" ref="Y73:Y74" si="56">ROUND(T73/$U$17*100,2)</f>
        <v>1.22</v>
      </c>
      <c r="Z73" s="98">
        <f t="shared" ref="Z73:Z74" si="57">ROUND(V73/$U$17*100,2)</f>
        <v>13.15</v>
      </c>
      <c r="AA73" s="186" t="s">
        <v>146</v>
      </c>
      <c r="AB73" s="186" t="s">
        <v>146</v>
      </c>
      <c r="AC73" s="100">
        <v>1</v>
      </c>
      <c r="AD73" s="46">
        <v>0.45833333333333331</v>
      </c>
      <c r="AE73" s="40">
        <f>AE71+AD73</f>
        <v>5.1680555555555552</v>
      </c>
      <c r="AF73" s="40">
        <f>AF71+AD73</f>
        <v>5.1680555555555552</v>
      </c>
      <c r="AG73" s="39">
        <f t="shared" ref="AG73:AG74" si="58">ROUND(AD73/$AD$80*100,2)</f>
        <v>7.53</v>
      </c>
      <c r="AH73" s="187">
        <f t="shared" ref="AH73:AH74" si="59">ROUND(AE73/$AD$80*100,2)</f>
        <v>84.93</v>
      </c>
      <c r="AI73" s="99">
        <f t="shared" ref="AI73:AI75" si="60">ROUND(AD73/$U$17*100,2)</f>
        <v>1.22</v>
      </c>
      <c r="AJ73" s="98">
        <f t="shared" ref="AJ73:AJ75" si="61">ROUND(AF73/$U$17*100,2)</f>
        <v>13.73</v>
      </c>
      <c r="AK73" s="60" t="s">
        <v>123</v>
      </c>
      <c r="AL73" s="45" t="s">
        <v>124</v>
      </c>
      <c r="AM73" s="45" t="s">
        <v>124</v>
      </c>
      <c r="AN73" s="59" t="s">
        <v>124</v>
      </c>
      <c r="AO73" s="144">
        <f t="shared" ref="AO73:AO74" si="62">AD73/T73*100</f>
        <v>99.999999999999986</v>
      </c>
    </row>
    <row r="74" spans="1:41" ht="33" customHeight="1">
      <c r="A74" s="74" t="s">
        <v>147</v>
      </c>
      <c r="B74" s="44">
        <v>11</v>
      </c>
      <c r="C74" s="97">
        <v>4.1666666666666664E-2</v>
      </c>
      <c r="D74" s="97">
        <v>4.1666666666666664E-2</v>
      </c>
      <c r="E74" s="97">
        <v>4.1666666666666664E-2</v>
      </c>
      <c r="F74" s="97">
        <v>4.1666666666666664E-2</v>
      </c>
      <c r="G74" s="97">
        <v>4.1666666666666664E-2</v>
      </c>
      <c r="H74" s="97">
        <v>4.1666666666666664E-2</v>
      </c>
      <c r="I74" s="97">
        <v>4.1666666666666664E-2</v>
      </c>
      <c r="J74" s="97">
        <v>4.1666666666666664E-2</v>
      </c>
      <c r="K74" s="97">
        <v>4.1666666666666664E-2</v>
      </c>
      <c r="L74" s="97">
        <v>4.1666666666666664E-2</v>
      </c>
      <c r="M74" s="97">
        <v>4.1666666666666664E-2</v>
      </c>
      <c r="N74" s="41" t="s">
        <v>87</v>
      </c>
      <c r="O74" s="186" t="s">
        <v>96</v>
      </c>
      <c r="P74" s="186" t="s">
        <v>96</v>
      </c>
      <c r="Q74" s="186" t="s">
        <v>96</v>
      </c>
      <c r="R74" s="100">
        <v>3</v>
      </c>
      <c r="S74" s="186">
        <v>1</v>
      </c>
      <c r="T74" s="40">
        <f>SUM(C74:M74)</f>
        <v>0.45833333333333337</v>
      </c>
      <c r="U74" s="75">
        <f>U73+T74</f>
        <v>5.4097222222222214</v>
      </c>
      <c r="V74" s="75">
        <f>V73+T74</f>
        <v>5.4097222222222214</v>
      </c>
      <c r="W74" s="39">
        <f t="shared" si="55"/>
        <v>7.81</v>
      </c>
      <c r="X74" s="187">
        <f t="shared" si="55"/>
        <v>92.19</v>
      </c>
      <c r="Y74" s="99">
        <f t="shared" si="56"/>
        <v>1.22</v>
      </c>
      <c r="Z74" s="98">
        <f t="shared" si="57"/>
        <v>14.37</v>
      </c>
      <c r="AA74" s="186" t="s">
        <v>96</v>
      </c>
      <c r="AB74" s="186" t="s">
        <v>96</v>
      </c>
      <c r="AC74" s="100">
        <v>1</v>
      </c>
      <c r="AD74" s="46">
        <v>0.45833333333333331</v>
      </c>
      <c r="AE74" s="40">
        <f>AE73+AD74</f>
        <v>5.6263888888888882</v>
      </c>
      <c r="AF74" s="40">
        <f t="shared" ref="AF74" si="63">AF73+AD74</f>
        <v>5.6263888888888882</v>
      </c>
      <c r="AG74" s="39">
        <f t="shared" si="58"/>
        <v>7.53</v>
      </c>
      <c r="AH74" s="187">
        <f t="shared" si="59"/>
        <v>92.47</v>
      </c>
      <c r="AI74" s="99">
        <f t="shared" si="60"/>
        <v>1.22</v>
      </c>
      <c r="AJ74" s="98">
        <f t="shared" si="61"/>
        <v>14.94</v>
      </c>
      <c r="AK74" s="60" t="s">
        <v>123</v>
      </c>
      <c r="AL74" s="45" t="s">
        <v>124</v>
      </c>
      <c r="AM74" s="45" t="s">
        <v>124</v>
      </c>
      <c r="AN74" s="59" t="s">
        <v>124</v>
      </c>
      <c r="AO74" s="144">
        <f t="shared" si="62"/>
        <v>99.999999999999986</v>
      </c>
    </row>
    <row r="75" spans="1:41" ht="47.4">
      <c r="A75" s="76" t="s">
        <v>116</v>
      </c>
      <c r="B75" s="129"/>
      <c r="C75" s="130">
        <f t="shared" ref="C75:M75" si="64">SUM(C73:C74)</f>
        <v>8.3333333333333329E-2</v>
      </c>
      <c r="D75" s="130">
        <f t="shared" si="64"/>
        <v>8.3333333333333329E-2</v>
      </c>
      <c r="E75" s="130">
        <f t="shared" si="64"/>
        <v>8.3333333333333329E-2</v>
      </c>
      <c r="F75" s="130">
        <f t="shared" si="64"/>
        <v>8.3333333333333329E-2</v>
      </c>
      <c r="G75" s="130">
        <f t="shared" si="64"/>
        <v>8.3333333333333329E-2</v>
      </c>
      <c r="H75" s="130">
        <f t="shared" si="64"/>
        <v>8.3333333333333329E-2</v>
      </c>
      <c r="I75" s="130">
        <f t="shared" si="64"/>
        <v>8.3333333333333329E-2</v>
      </c>
      <c r="J75" s="130">
        <f t="shared" si="64"/>
        <v>8.3333333333333329E-2</v>
      </c>
      <c r="K75" s="130">
        <f t="shared" si="64"/>
        <v>8.3333333333333329E-2</v>
      </c>
      <c r="L75" s="130">
        <f t="shared" si="64"/>
        <v>8.3333333333333329E-2</v>
      </c>
      <c r="M75" s="130">
        <f t="shared" si="64"/>
        <v>8.3333333333333329E-2</v>
      </c>
      <c r="N75" s="129"/>
      <c r="O75" s="129"/>
      <c r="P75" s="129"/>
      <c r="Q75" s="129"/>
      <c r="R75" s="129"/>
      <c r="S75" s="129"/>
      <c r="T75" s="130">
        <f>SUM(T73:T74)</f>
        <v>0.91666666666666674</v>
      </c>
      <c r="U75" s="130">
        <f>U74</f>
        <v>5.4097222222222214</v>
      </c>
      <c r="V75" s="130">
        <f>V74</f>
        <v>5.4097222222222214</v>
      </c>
      <c r="W75" s="129">
        <f t="shared" si="55"/>
        <v>15.62</v>
      </c>
      <c r="X75" s="129">
        <f t="shared" si="55"/>
        <v>92.19</v>
      </c>
      <c r="Y75" s="131">
        <f>ROUND(T75/$U$16*100,2)</f>
        <v>2.4300000000000002</v>
      </c>
      <c r="Z75" s="132">
        <f>ROUND(V75/$U$16*100,2)</f>
        <v>14.37</v>
      </c>
      <c r="AA75" s="129"/>
      <c r="AB75" s="129"/>
      <c r="AC75" s="129"/>
      <c r="AD75" s="130">
        <f>SUM(AD73:AD74)</f>
        <v>0.91666666666666663</v>
      </c>
      <c r="AE75" s="130">
        <f>AE74</f>
        <v>5.6263888888888882</v>
      </c>
      <c r="AF75" s="130">
        <f>SUM(AF74)</f>
        <v>5.6263888888888882</v>
      </c>
      <c r="AG75" s="129">
        <f>ROUND(AD75/$AD$80*100,2)</f>
        <v>15.07</v>
      </c>
      <c r="AH75" s="562">
        <f>ROUND(AE75/$AD$80*100,2)</f>
        <v>92.47</v>
      </c>
      <c r="AI75" s="563">
        <f t="shared" si="60"/>
        <v>2.4300000000000002</v>
      </c>
      <c r="AJ75" s="564">
        <f t="shared" si="61"/>
        <v>14.94</v>
      </c>
      <c r="AK75" s="133"/>
      <c r="AL75" s="129"/>
      <c r="AM75" s="129"/>
      <c r="AN75" s="129"/>
      <c r="AO75" s="129"/>
    </row>
    <row r="76" spans="1:41" ht="47.4">
      <c r="A76" s="195" t="s">
        <v>148</v>
      </c>
      <c r="B76" s="583"/>
      <c r="C76" s="583"/>
      <c r="D76" s="583"/>
      <c r="E76" s="583"/>
      <c r="F76" s="583"/>
      <c r="G76" s="583"/>
      <c r="H76" s="583"/>
      <c r="I76" s="583"/>
      <c r="J76" s="583"/>
      <c r="K76" s="583"/>
      <c r="L76" s="583"/>
      <c r="M76" s="583"/>
      <c r="N76" s="583"/>
      <c r="O76" s="583"/>
      <c r="P76" s="583"/>
      <c r="Q76" s="583"/>
      <c r="R76" s="583"/>
      <c r="S76" s="583"/>
      <c r="T76" s="583"/>
      <c r="U76" s="583"/>
      <c r="V76" s="583"/>
      <c r="W76" s="583"/>
      <c r="X76" s="583"/>
      <c r="Y76" s="583"/>
      <c r="Z76" s="583"/>
      <c r="AA76" s="583"/>
      <c r="AB76" s="583"/>
      <c r="AC76" s="583"/>
      <c r="AD76" s="583"/>
      <c r="AE76" s="583"/>
      <c r="AF76" s="583"/>
      <c r="AG76" s="583"/>
      <c r="AH76" s="583"/>
      <c r="AI76" s="583"/>
      <c r="AJ76" s="583"/>
      <c r="AK76" s="583"/>
      <c r="AL76" s="583"/>
      <c r="AM76" s="583"/>
      <c r="AN76" s="583"/>
      <c r="AO76" s="583"/>
    </row>
    <row r="77" spans="1:41" ht="33" customHeight="1">
      <c r="A77" s="196" t="s">
        <v>149</v>
      </c>
      <c r="B77" s="128">
        <v>11</v>
      </c>
      <c r="C77" s="197">
        <v>4.1666666666666664E-2</v>
      </c>
      <c r="D77" s="197">
        <v>4.1666666666666664E-2</v>
      </c>
      <c r="E77" s="197">
        <v>4.1666666666666664E-2</v>
      </c>
      <c r="F77" s="197">
        <v>4.1666666666666664E-2</v>
      </c>
      <c r="G77" s="197">
        <v>4.1666666666666664E-2</v>
      </c>
      <c r="H77" s="197">
        <v>4.1666666666666664E-2</v>
      </c>
      <c r="I77" s="197">
        <v>4.1666666666666664E-2</v>
      </c>
      <c r="J77" s="197">
        <v>4.1666666666666664E-2</v>
      </c>
      <c r="K77" s="197">
        <v>4.1666666666666664E-2</v>
      </c>
      <c r="L77" s="197">
        <v>4.1666666666666664E-2</v>
      </c>
      <c r="M77" s="197">
        <v>4.1666666666666664E-2</v>
      </c>
      <c r="N77" s="41" t="s">
        <v>87</v>
      </c>
      <c r="O77" s="192" t="s">
        <v>94</v>
      </c>
      <c r="P77" s="192" t="s">
        <v>94</v>
      </c>
      <c r="Q77" s="192" t="s">
        <v>94</v>
      </c>
      <c r="R77" s="127">
        <v>3</v>
      </c>
      <c r="S77" s="192">
        <v>1</v>
      </c>
      <c r="T77" s="124">
        <f>SUM(C77:M77)</f>
        <v>0.45833333333333337</v>
      </c>
      <c r="U77" s="134">
        <f>U75+T77</f>
        <v>5.8680555555555545</v>
      </c>
      <c r="V77" s="134">
        <f>V75+T77</f>
        <v>5.8680555555555545</v>
      </c>
      <c r="W77" s="125">
        <f>ROUND(T77/$T$80*100,2)</f>
        <v>7.81</v>
      </c>
      <c r="X77" s="193">
        <f>ROUND(U77/$T$80*100,2)</f>
        <v>100</v>
      </c>
      <c r="Y77" s="99">
        <f>ROUND(T77/$U$17*100,2)</f>
        <v>1.22</v>
      </c>
      <c r="Z77" s="98">
        <f>ROUND(V77/$U$17*100,2)</f>
        <v>15.59</v>
      </c>
      <c r="AA77" s="192" t="s">
        <v>94</v>
      </c>
      <c r="AB77" s="192" t="s">
        <v>94</v>
      </c>
      <c r="AC77" s="100">
        <v>1</v>
      </c>
      <c r="AD77" s="46">
        <v>0.45833333333333331</v>
      </c>
      <c r="AE77" s="40">
        <f>AE75+AD77</f>
        <v>6.0847222222222213</v>
      </c>
      <c r="AF77" s="40">
        <f>AF75+AD77</f>
        <v>6.0847222222222213</v>
      </c>
      <c r="AG77" s="39">
        <f>ROUND(AD77/$AD$80*100,2)</f>
        <v>7.53</v>
      </c>
      <c r="AH77" s="187">
        <f>ROUND(AE77/$AD$80*100,2)</f>
        <v>100</v>
      </c>
      <c r="AI77" s="99">
        <f t="shared" ref="AI77:AI78" si="65">ROUND(AD77/$U$17*100,2)</f>
        <v>1.22</v>
      </c>
      <c r="AJ77" s="98">
        <f t="shared" ref="AJ77:AJ78" si="66">ROUND(AF77/$U$17*100,2)</f>
        <v>16.16</v>
      </c>
      <c r="AK77" s="60" t="s">
        <v>123</v>
      </c>
      <c r="AL77" s="45" t="s">
        <v>124</v>
      </c>
      <c r="AM77" s="45" t="s">
        <v>124</v>
      </c>
      <c r="AN77" s="59" t="s">
        <v>124</v>
      </c>
      <c r="AO77" s="144">
        <f t="shared" ref="AO77" si="67">AD77/T77*100</f>
        <v>99.999999999999986</v>
      </c>
    </row>
    <row r="78" spans="1:41" ht="47.4">
      <c r="A78" s="198" t="s">
        <v>116</v>
      </c>
      <c r="B78" s="199"/>
      <c r="C78" s="200">
        <f t="shared" ref="C78:L78" si="68">SUM(C77:C77)</f>
        <v>4.1666666666666664E-2</v>
      </c>
      <c r="D78" s="200">
        <f t="shared" si="68"/>
        <v>4.1666666666666664E-2</v>
      </c>
      <c r="E78" s="200">
        <f t="shared" si="68"/>
        <v>4.1666666666666664E-2</v>
      </c>
      <c r="F78" s="200">
        <f t="shared" si="68"/>
        <v>4.1666666666666664E-2</v>
      </c>
      <c r="G78" s="200">
        <f t="shared" si="68"/>
        <v>4.1666666666666664E-2</v>
      </c>
      <c r="H78" s="200">
        <f t="shared" si="68"/>
        <v>4.1666666666666664E-2</v>
      </c>
      <c r="I78" s="200">
        <f t="shared" si="68"/>
        <v>4.1666666666666664E-2</v>
      </c>
      <c r="J78" s="200">
        <f t="shared" si="68"/>
        <v>4.1666666666666664E-2</v>
      </c>
      <c r="K78" s="200">
        <f t="shared" si="68"/>
        <v>4.1666666666666664E-2</v>
      </c>
      <c r="L78" s="200">
        <f t="shared" si="68"/>
        <v>4.1666666666666664E-2</v>
      </c>
      <c r="M78" s="200">
        <f>SUM(M77:M77)</f>
        <v>4.1666666666666664E-2</v>
      </c>
      <c r="N78" s="199"/>
      <c r="O78" s="199"/>
      <c r="P78" s="199"/>
      <c r="Q78" s="199"/>
      <c r="R78" s="199"/>
      <c r="S78" s="199"/>
      <c r="T78" s="201">
        <f>SUM(T77:T77)</f>
        <v>0.45833333333333337</v>
      </c>
      <c r="U78" s="201">
        <f>U77</f>
        <v>5.8680555555555545</v>
      </c>
      <c r="V78" s="201">
        <f>V77</f>
        <v>5.8680555555555545</v>
      </c>
      <c r="W78" s="199">
        <f>ROUND(T78/$T$80*100,2)</f>
        <v>7.81</v>
      </c>
      <c r="X78" s="202">
        <f>ROUND(U78/$T$80*100,2)</f>
        <v>100</v>
      </c>
      <c r="Y78" s="203">
        <f>ROUND(T78/$U$17*100,2)</f>
        <v>1.22</v>
      </c>
      <c r="Z78" s="204">
        <f>ROUND(V78/$U$17*100,2)</f>
        <v>15.59</v>
      </c>
      <c r="AA78" s="199"/>
      <c r="AB78" s="199"/>
      <c r="AC78" s="199"/>
      <c r="AD78" s="201">
        <f>SUM(AD77)</f>
        <v>0.45833333333333331</v>
      </c>
      <c r="AE78" s="201">
        <f>AE77</f>
        <v>6.0847222222222213</v>
      </c>
      <c r="AF78" s="201">
        <f>AF77</f>
        <v>6.0847222222222213</v>
      </c>
      <c r="AG78" s="204">
        <f>ROUND(AD78/$AD$80*100,2)</f>
        <v>7.53</v>
      </c>
      <c r="AH78" s="204">
        <f>ROUND(AE78/$AE$80*100,2)</f>
        <v>100</v>
      </c>
      <c r="AI78" s="203">
        <f t="shared" si="65"/>
        <v>1.22</v>
      </c>
      <c r="AJ78" s="204">
        <f t="shared" si="66"/>
        <v>16.16</v>
      </c>
      <c r="AK78" s="205"/>
      <c r="AL78" s="199"/>
      <c r="AM78" s="199"/>
      <c r="AN78" s="199"/>
      <c r="AO78" s="199"/>
    </row>
    <row r="79" spans="1:41" s="29" customFormat="1" ht="15" customHeight="1"/>
    <row r="80" spans="1:41" ht="36">
      <c r="A80" s="77" t="s">
        <v>150</v>
      </c>
      <c r="B80" s="78"/>
      <c r="C80" s="79">
        <f t="shared" ref="C80:M80" si="69">C75+C49+C71+C68+C44+C78</f>
        <v>0.63194444444444442</v>
      </c>
      <c r="D80" s="79">
        <f t="shared" si="69"/>
        <v>0.54166666666666663</v>
      </c>
      <c r="E80" s="79">
        <f t="shared" si="69"/>
        <v>0.5625</v>
      </c>
      <c r="F80" s="79">
        <f t="shared" si="69"/>
        <v>0.47916666666666663</v>
      </c>
      <c r="G80" s="79">
        <f t="shared" si="69"/>
        <v>0.45833333333333331</v>
      </c>
      <c r="H80" s="79">
        <f t="shared" si="69"/>
        <v>0.45833333333333337</v>
      </c>
      <c r="I80" s="79">
        <f t="shared" si="69"/>
        <v>0.5</v>
      </c>
      <c r="J80" s="79">
        <f t="shared" si="69"/>
        <v>0.47222222222222227</v>
      </c>
      <c r="K80" s="79">
        <f t="shared" si="69"/>
        <v>0.60416666666666663</v>
      </c>
      <c r="L80" s="79">
        <f t="shared" si="69"/>
        <v>0.57638888888888884</v>
      </c>
      <c r="M80" s="79">
        <f t="shared" si="69"/>
        <v>0.58333333333333326</v>
      </c>
      <c r="N80" s="80" t="s">
        <v>116</v>
      </c>
      <c r="O80" s="81">
        <f>SUM(C80:M80)</f>
        <v>5.8680555555555562</v>
      </c>
      <c r="P80" s="82"/>
      <c r="Q80" s="82"/>
      <c r="R80" s="82"/>
      <c r="S80" s="82"/>
      <c r="T80" s="79">
        <f>T75+T49+T71+T68+T44+T78</f>
        <v>5.8680555555555545</v>
      </c>
      <c r="U80" s="79">
        <f>U78</f>
        <v>5.8680555555555545</v>
      </c>
      <c r="V80" s="79">
        <f>V78</f>
        <v>5.8680555555555545</v>
      </c>
      <c r="W80" s="82">
        <f>ROUND(T80/$T$80*100,2)</f>
        <v>100</v>
      </c>
      <c r="X80" s="82">
        <f>ROUND(U80/$T$80*100,2)</f>
        <v>100</v>
      </c>
      <c r="Y80" s="83">
        <f>ROUND(T80/$U$16*100,2)</f>
        <v>15.59</v>
      </c>
      <c r="Z80" s="84">
        <f>ROUND(V80/$U$16*100,2)</f>
        <v>15.59</v>
      </c>
      <c r="AA80" s="82"/>
      <c r="AB80" s="82"/>
      <c r="AC80" s="82"/>
      <c r="AD80" s="79">
        <f>AD75+AD49+AD71+AD68+AD44+AD78</f>
        <v>6.0847222222222221</v>
      </c>
      <c r="AE80" s="79">
        <f>AE78</f>
        <v>6.0847222222222213</v>
      </c>
      <c r="AF80" s="79">
        <f>AF78</f>
        <v>6.0847222222222213</v>
      </c>
      <c r="AG80" s="82">
        <f>ROUND(AE80/$AD$80*100,2)</f>
        <v>100</v>
      </c>
      <c r="AH80" s="82">
        <f>ROUND(AE80/$AD$80*100,2)</f>
        <v>100</v>
      </c>
      <c r="AI80" s="565">
        <f>ROUND(AD80/$Y$17*100,2)</f>
        <v>16.149999999999999</v>
      </c>
      <c r="AJ80" s="566">
        <f>ROUND(AF80/$Y$17*100,2)</f>
        <v>16.149999999999999</v>
      </c>
      <c r="AK80" s="78"/>
      <c r="AL80" s="78"/>
      <c r="AM80" s="78"/>
      <c r="AN80" s="78"/>
      <c r="AO80" s="78"/>
    </row>
    <row r="81" spans="1:41" s="29" customForma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6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</row>
    <row r="82" spans="1:41" ht="36">
      <c r="A82" s="94" t="s">
        <v>151</v>
      </c>
      <c r="B82" s="87"/>
      <c r="C82" s="88">
        <f>(C80/$O$80)*100</f>
        <v>10.769230769230766</v>
      </c>
      <c r="D82" s="88">
        <f>(D80/$O$80)*100</f>
        <v>9.2307692307692282</v>
      </c>
      <c r="E82" s="88">
        <f t="shared" ref="E82:L82" si="70">(E80/$O$80)*100</f>
        <v>9.5857988165680457</v>
      </c>
      <c r="F82" s="88">
        <f t="shared" si="70"/>
        <v>8.1656804733727792</v>
      </c>
      <c r="G82" s="88">
        <f t="shared" si="70"/>
        <v>7.8106508875739635</v>
      </c>
      <c r="H82" s="88">
        <f t="shared" si="70"/>
        <v>7.8106508875739635</v>
      </c>
      <c r="I82" s="88">
        <f t="shared" si="70"/>
        <v>8.5207100591715967</v>
      </c>
      <c r="J82" s="88">
        <f t="shared" si="70"/>
        <v>8.0473372781065091</v>
      </c>
      <c r="K82" s="88">
        <f>(K80/$O$80)*100</f>
        <v>10.295857988165679</v>
      </c>
      <c r="L82" s="88">
        <f t="shared" si="70"/>
        <v>9.8224852071005895</v>
      </c>
      <c r="M82" s="88">
        <f>(M80/$O$80)*100</f>
        <v>9.9408284023668614</v>
      </c>
      <c r="N82" s="89" t="s">
        <v>116</v>
      </c>
      <c r="O82" s="88">
        <f>SUM(C82:M82)</f>
        <v>99.999999999999972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</row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</sheetData>
  <mergeCells count="21">
    <mergeCell ref="B76:AO76"/>
    <mergeCell ref="B69:AO69"/>
    <mergeCell ref="B72:AO72"/>
    <mergeCell ref="AA21:AJ21"/>
    <mergeCell ref="AK21:AM21"/>
    <mergeCell ref="AN21:AO21"/>
    <mergeCell ref="B23:AO23"/>
    <mergeCell ref="B50:AO50"/>
    <mergeCell ref="B45:AO45"/>
    <mergeCell ref="B21:N21"/>
    <mergeCell ref="O21:Z21"/>
    <mergeCell ref="C14:H14"/>
    <mergeCell ref="C5:D5"/>
    <mergeCell ref="C8:M8"/>
    <mergeCell ref="A1:AO2"/>
    <mergeCell ref="C3:K3"/>
    <mergeCell ref="L3:N3"/>
    <mergeCell ref="O3:P3"/>
    <mergeCell ref="C4:D4"/>
    <mergeCell ref="L4:N4"/>
    <mergeCell ref="O4:P4"/>
  </mergeCells>
  <conditionalFormatting sqref="AN24:AO24">
    <cfRule type="cellIs" dxfId="81" priority="8" operator="greaterThan">
      <formula>100</formula>
    </cfRule>
  </conditionalFormatting>
  <conditionalFormatting sqref="AN25:AO43">
    <cfRule type="cellIs" dxfId="80" priority="7" operator="greaterThan">
      <formula>100</formula>
    </cfRule>
  </conditionalFormatting>
  <conditionalFormatting sqref="AN46:AO48">
    <cfRule type="cellIs" dxfId="79" priority="6" operator="greaterThan">
      <formula>100</formula>
    </cfRule>
  </conditionalFormatting>
  <conditionalFormatting sqref="AO51:AO67">
    <cfRule type="cellIs" dxfId="78" priority="5" operator="greaterThan">
      <formula>100</formula>
    </cfRule>
  </conditionalFormatting>
  <conditionalFormatting sqref="AO70">
    <cfRule type="cellIs" dxfId="77" priority="4" operator="greaterThan">
      <formula>100</formula>
    </cfRule>
  </conditionalFormatting>
  <conditionalFormatting sqref="AO73:AO74">
    <cfRule type="cellIs" dxfId="76" priority="3" operator="greaterThan">
      <formula>100</formula>
    </cfRule>
  </conditionalFormatting>
  <conditionalFormatting sqref="AO77">
    <cfRule type="cellIs" dxfId="75" priority="1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846C-8E27-44F3-AF16-429B1E1F9731}">
  <dimension ref="A1:AO112"/>
  <sheetViews>
    <sheetView topLeftCell="A56" zoomScale="30" zoomScaleNormal="30" workbookViewId="0">
      <selection activeCell="T54" sqref="T54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</row>
    <row r="2" spans="1:41" ht="36" customHeight="1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7"/>
      <c r="S2" s="577"/>
      <c r="T2" s="577"/>
      <c r="U2" s="577"/>
      <c r="V2" s="577"/>
      <c r="W2" s="577"/>
      <c r="X2" s="577"/>
      <c r="Y2" s="577"/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</row>
    <row r="3" spans="1:41" ht="53.4">
      <c r="A3" s="1"/>
      <c r="B3" s="1"/>
      <c r="C3" s="578" t="s">
        <v>1</v>
      </c>
      <c r="D3" s="578"/>
      <c r="E3" s="578"/>
      <c r="F3" s="578"/>
      <c r="G3" s="578"/>
      <c r="H3" s="578"/>
      <c r="I3" s="578"/>
      <c r="J3" s="578"/>
      <c r="K3" s="578"/>
      <c r="L3" s="579"/>
      <c r="M3" s="579"/>
      <c r="N3" s="579"/>
      <c r="O3" s="578" t="s">
        <v>2</v>
      </c>
      <c r="P3" s="578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5" t="s">
        <v>3</v>
      </c>
      <c r="D4" s="575"/>
      <c r="E4" s="3"/>
      <c r="F4" s="3"/>
      <c r="G4" s="3"/>
      <c r="H4" s="3"/>
      <c r="I4" s="3"/>
      <c r="J4" s="3"/>
      <c r="K4" s="3"/>
      <c r="L4" s="580"/>
      <c r="M4" s="581"/>
      <c r="N4" s="582"/>
      <c r="O4" s="575" t="s">
        <v>4</v>
      </c>
      <c r="P4" s="575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5" t="s">
        <v>152</v>
      </c>
      <c r="D5" s="575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6" t="s">
        <v>19</v>
      </c>
      <c r="D8" s="576"/>
      <c r="E8" s="576"/>
      <c r="F8" s="576"/>
      <c r="G8" s="576"/>
      <c r="H8" s="576"/>
      <c r="I8" s="576"/>
      <c r="J8" s="576"/>
      <c r="K8" s="576"/>
      <c r="L8" s="576"/>
      <c r="M8" s="576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16.146985109833413</v>
      </c>
      <c r="AF8" s="106"/>
      <c r="AG8" s="306">
        <f>Y8/$Y$16*100</f>
        <v>16.146985109833409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153</v>
      </c>
      <c r="G9" s="93"/>
      <c r="H9" s="93"/>
      <c r="I9" s="93" t="s">
        <v>154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 t="shared" si="0"/>
        <v>27.32638568661811</v>
      </c>
      <c r="AD9" s="109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155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3.3687500000000004</v>
      </c>
      <c r="X10" s="106"/>
      <c r="Y10" s="304">
        <f>'Sprint 3'!AF79</f>
        <v>13.973611111111119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156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17.504166666666681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157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18.340277777777789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158</v>
      </c>
      <c r="G13" s="93"/>
      <c r="H13" s="93"/>
      <c r="I13" s="93" t="s">
        <v>159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21.875000000000007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4"/>
      <c r="D14" s="574"/>
      <c r="E14" s="574"/>
      <c r="F14" s="574"/>
      <c r="G14" s="574"/>
      <c r="H14" s="574"/>
      <c r="I14" s="93" t="s">
        <v>160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27.610416666666673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33.183333333333337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2" t="s">
        <v>49</v>
      </c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3" t="s">
        <v>50</v>
      </c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86" t="s">
        <v>51</v>
      </c>
      <c r="AB21" s="586"/>
      <c r="AC21" s="586"/>
      <c r="AD21" s="586"/>
      <c r="AE21" s="586"/>
      <c r="AF21" s="586"/>
      <c r="AG21" s="586"/>
      <c r="AH21" s="586"/>
      <c r="AI21" s="586"/>
      <c r="AJ21" s="586"/>
      <c r="AK21" s="587" t="s">
        <v>52</v>
      </c>
      <c r="AL21" s="587"/>
      <c r="AM21" s="587"/>
      <c r="AN21" s="588" t="s">
        <v>53</v>
      </c>
      <c r="AO21" s="588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161</v>
      </c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599"/>
      <c r="P23" s="599"/>
      <c r="Q23" s="599"/>
      <c r="R23" s="599"/>
      <c r="S23" s="599"/>
      <c r="T23" s="599"/>
      <c r="U23" s="599"/>
      <c r="V23" s="599"/>
      <c r="W23" s="599"/>
      <c r="X23" s="599"/>
      <c r="Y23" s="599"/>
      <c r="Z23" s="599"/>
      <c r="AA23" s="599"/>
      <c r="AB23" s="599"/>
      <c r="AC23" s="599"/>
      <c r="AD23" s="599"/>
      <c r="AE23" s="599"/>
      <c r="AF23" s="599"/>
      <c r="AG23" s="599"/>
      <c r="AH23" s="599"/>
      <c r="AI23" s="599"/>
      <c r="AJ23" s="599"/>
      <c r="AK23" s="599"/>
      <c r="AL23" s="599"/>
      <c r="AM23" s="599"/>
      <c r="AN23" s="599"/>
      <c r="AO23" s="599"/>
    </row>
    <row r="24" spans="1:41" ht="33" customHeight="1">
      <c r="A24" s="164" t="s">
        <v>162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135</v>
      </c>
      <c r="P24" s="42" t="s">
        <v>135</v>
      </c>
      <c r="Q24" s="42" t="s">
        <v>135</v>
      </c>
      <c r="R24" s="143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U8+T24</f>
        <v>6.3263888888888875</v>
      </c>
      <c r="W24" s="208">
        <f>ROUND(T24/$T$81*100,2)</f>
        <v>10.37</v>
      </c>
      <c r="X24" s="208">
        <f>ROUND(U24/$T$81*100,2)</f>
        <v>10.37</v>
      </c>
      <c r="Y24" s="99">
        <f>ROUND(T24/$U$17*100,2)</f>
        <v>1.22</v>
      </c>
      <c r="Z24" s="98">
        <f>ROUND(V24/$U$17*100,2)</f>
        <v>16.8</v>
      </c>
      <c r="AA24" s="207" t="s">
        <v>146</v>
      </c>
      <c r="AB24" s="207" t="s">
        <v>146</v>
      </c>
      <c r="AC24" s="143">
        <v>1</v>
      </c>
      <c r="AD24" s="209">
        <v>0.45833333333333331</v>
      </c>
      <c r="AE24" s="40">
        <f>AE23+AD24</f>
        <v>0.45833333333333331</v>
      </c>
      <c r="AF24" s="40">
        <f>Y8+AD24</f>
        <v>6.5430555555555543</v>
      </c>
      <c r="AG24" s="39">
        <f>ROUND(AD24/$AD$81*100,2)</f>
        <v>10.14</v>
      </c>
      <c r="AH24" s="187">
        <f>ROUND(AE24/$AD$81*100,2)</f>
        <v>10.14</v>
      </c>
      <c r="AI24" s="99">
        <f t="shared" ref="AI24:AI25" si="4">ROUND(AD24/$Y$17*100,2)</f>
        <v>1.22</v>
      </c>
      <c r="AJ24" s="98">
        <f t="shared" ref="AJ24:AJ25" si="5">ROUND(AF24/$Y$17*100,2)</f>
        <v>17.36</v>
      </c>
      <c r="AK24" s="60" t="s">
        <v>123</v>
      </c>
      <c r="AL24" s="45" t="s">
        <v>124</v>
      </c>
      <c r="AM24" s="45" t="s">
        <v>124</v>
      </c>
      <c r="AN24" s="59" t="s">
        <v>124</v>
      </c>
      <c r="AO24" s="144">
        <f t="shared" ref="AO24" si="6">AD24/T24*100</f>
        <v>99.999999999999986</v>
      </c>
    </row>
    <row r="25" spans="1:41" ht="47.4">
      <c r="A25" s="155" t="s">
        <v>116</v>
      </c>
      <c r="B25" s="137"/>
      <c r="C25" s="145">
        <f t="shared" ref="C25:M25" si="7">SUM(C24:C24)</f>
        <v>4.1666666666666664E-2</v>
      </c>
      <c r="D25" s="145">
        <f t="shared" si="7"/>
        <v>4.1666666666666664E-2</v>
      </c>
      <c r="E25" s="145">
        <f t="shared" si="7"/>
        <v>4.1666666666666664E-2</v>
      </c>
      <c r="F25" s="145">
        <f t="shared" si="7"/>
        <v>4.1666666666666664E-2</v>
      </c>
      <c r="G25" s="145">
        <f t="shared" si="7"/>
        <v>4.1666666666666664E-2</v>
      </c>
      <c r="H25" s="145">
        <f t="shared" si="7"/>
        <v>4.1666666666666664E-2</v>
      </c>
      <c r="I25" s="145">
        <f t="shared" si="7"/>
        <v>4.1666666666666664E-2</v>
      </c>
      <c r="J25" s="145">
        <f t="shared" si="7"/>
        <v>4.1666666666666664E-2</v>
      </c>
      <c r="K25" s="145">
        <f t="shared" si="7"/>
        <v>4.1666666666666664E-2</v>
      </c>
      <c r="L25" s="145">
        <f t="shared" si="7"/>
        <v>4.1666666666666664E-2</v>
      </c>
      <c r="M25" s="145">
        <f t="shared" si="7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6.3263888888888875</v>
      </c>
      <c r="W25" s="137">
        <f>ROUND(T25/$T$81*100,2)</f>
        <v>10.37</v>
      </c>
      <c r="X25" s="137">
        <f>ROUND(U25/$T$81*100,2)</f>
        <v>10.37</v>
      </c>
      <c r="Y25" s="146">
        <f>ROUND(T25/$U$16*100,2)</f>
        <v>1.22</v>
      </c>
      <c r="Z25" s="147">
        <f>ROUND(V25/$U$16*100,2)</f>
        <v>16.8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6.5430555555555543</v>
      </c>
      <c r="AG25" s="137">
        <f>ROUND(AD25/$AD$81*100,2)</f>
        <v>10.14</v>
      </c>
      <c r="AH25" s="137">
        <f>ROUND(AE25/$AD$81*100,2)</f>
        <v>10.14</v>
      </c>
      <c r="AI25" s="563">
        <f t="shared" si="4"/>
        <v>1.22</v>
      </c>
      <c r="AJ25" s="564">
        <f t="shared" si="5"/>
        <v>17.36</v>
      </c>
      <c r="AK25" s="148"/>
      <c r="AL25" s="137"/>
      <c r="AM25" s="137"/>
      <c r="AN25" s="137"/>
      <c r="AO25" s="137"/>
    </row>
    <row r="26" spans="1:41" ht="47.4">
      <c r="A26" s="195" t="s">
        <v>163</v>
      </c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00"/>
      <c r="R26" s="600"/>
      <c r="S26" s="600"/>
      <c r="T26" s="600"/>
      <c r="U26" s="600"/>
      <c r="V26" s="600"/>
      <c r="W26" s="600"/>
      <c r="X26" s="600"/>
      <c r="Y26" s="600"/>
      <c r="Z26" s="600"/>
      <c r="AA26" s="600"/>
      <c r="AB26" s="600"/>
      <c r="AC26" s="600"/>
      <c r="AD26" s="600"/>
      <c r="AE26" s="600"/>
      <c r="AF26" s="600"/>
      <c r="AG26" s="600"/>
      <c r="AH26" s="600"/>
      <c r="AI26" s="600"/>
      <c r="AJ26" s="600"/>
      <c r="AK26" s="600"/>
      <c r="AL26" s="600"/>
      <c r="AM26" s="600"/>
      <c r="AN26" s="600"/>
      <c r="AO26" s="600"/>
    </row>
    <row r="27" spans="1:41" ht="33" customHeight="1">
      <c r="A27" s="211" t="s">
        <v>164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139" t="s">
        <v>87</v>
      </c>
      <c r="O27" s="42" t="s">
        <v>165</v>
      </c>
      <c r="P27" s="42" t="s">
        <v>165</v>
      </c>
      <c r="Q27" s="42" t="s">
        <v>165</v>
      </c>
      <c r="R27" s="143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6.7847222222222205</v>
      </c>
      <c r="W27" s="208">
        <f>ROUND(T27/$T$81*100,2)</f>
        <v>10.37</v>
      </c>
      <c r="X27" s="208">
        <f>ROUND(U27/$T$81*100,2)</f>
        <v>20.74</v>
      </c>
      <c r="Y27" s="99">
        <f>ROUND(T27/$U$17*100,2)</f>
        <v>1.22</v>
      </c>
      <c r="Z27" s="98">
        <f>ROUND(V27/$U$17*100,2)</f>
        <v>18.02</v>
      </c>
      <c r="AA27" s="207" t="s">
        <v>94</v>
      </c>
      <c r="AB27" s="207" t="s">
        <v>94</v>
      </c>
      <c r="AC27" s="143">
        <v>1</v>
      </c>
      <c r="AD27" s="209">
        <v>0.45833333333333331</v>
      </c>
      <c r="AE27" s="40">
        <f>AE25+AD27</f>
        <v>0.91666666666666663</v>
      </c>
      <c r="AF27" s="40">
        <f>AF24+AD27</f>
        <v>7.0013888888888873</v>
      </c>
      <c r="AG27" s="39">
        <f>ROUND(AD27/$AD$81*100,2)</f>
        <v>10.14</v>
      </c>
      <c r="AH27" s="187">
        <f>ROUND(AE27/$AD$81*100,2)</f>
        <v>20.28</v>
      </c>
      <c r="AI27" s="99">
        <f t="shared" ref="AI27:AI28" si="8">ROUND(AD27/$Y$17*100,2)</f>
        <v>1.22</v>
      </c>
      <c r="AJ27" s="98">
        <f t="shared" ref="AJ27:AJ28" si="9">ROUND(AF27/$Y$17*100,2)</f>
        <v>18.579999999999998</v>
      </c>
      <c r="AK27" s="60" t="s">
        <v>123</v>
      </c>
      <c r="AL27" s="45" t="s">
        <v>124</v>
      </c>
      <c r="AM27" s="45" t="s">
        <v>124</v>
      </c>
      <c r="AN27" s="59" t="s">
        <v>124</v>
      </c>
      <c r="AO27" s="144">
        <f t="shared" ref="AO27" si="10">AD27/T27*100</f>
        <v>99.999999999999986</v>
      </c>
    </row>
    <row r="28" spans="1:41" ht="47.4">
      <c r="A28" s="212" t="s">
        <v>116</v>
      </c>
      <c r="B28" s="210"/>
      <c r="C28" s="213">
        <f>SUM(C27:C27)</f>
        <v>4.1666666666666664E-2</v>
      </c>
      <c r="D28" s="213">
        <f t="shared" ref="D28:L28" si="11">SUM(D27:D27)</f>
        <v>4.1666666666666664E-2</v>
      </c>
      <c r="E28" s="213">
        <f t="shared" si="11"/>
        <v>4.1666666666666664E-2</v>
      </c>
      <c r="F28" s="213">
        <f t="shared" si="11"/>
        <v>4.1666666666666664E-2</v>
      </c>
      <c r="G28" s="213">
        <f t="shared" si="11"/>
        <v>4.1666666666666664E-2</v>
      </c>
      <c r="H28" s="213">
        <f t="shared" si="11"/>
        <v>4.1666666666666664E-2</v>
      </c>
      <c r="I28" s="213">
        <f t="shared" si="11"/>
        <v>4.1666666666666664E-2</v>
      </c>
      <c r="J28" s="213">
        <f t="shared" si="11"/>
        <v>4.1666666666666664E-2</v>
      </c>
      <c r="K28" s="213">
        <f t="shared" si="11"/>
        <v>4.1666666666666664E-2</v>
      </c>
      <c r="L28" s="213">
        <f t="shared" si="11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6.7847222222222205</v>
      </c>
      <c r="W28" s="210">
        <f>ROUND(T28/$T$81*100,2)</f>
        <v>10.37</v>
      </c>
      <c r="X28" s="210">
        <f>ROUND(U28/$T$81*100,2)</f>
        <v>20.74</v>
      </c>
      <c r="Y28" s="203">
        <f>ROUND(T28/$U$17*100,2)</f>
        <v>1.22</v>
      </c>
      <c r="Z28" s="204">
        <f>ROUND(V28/$U$17*100,2)</f>
        <v>18.02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7.0013888888888873</v>
      </c>
      <c r="AG28" s="215">
        <f>ROUND(AD28/$AD$81*100,2)</f>
        <v>10.14</v>
      </c>
      <c r="AH28" s="215">
        <f>ROUND(AE28/$AE$81*100,2)</f>
        <v>20.28</v>
      </c>
      <c r="AI28" s="203">
        <f t="shared" si="8"/>
        <v>1.22</v>
      </c>
      <c r="AJ28" s="204">
        <f t="shared" si="9"/>
        <v>18.579999999999998</v>
      </c>
      <c r="AK28" s="216"/>
      <c r="AL28" s="210"/>
      <c r="AM28" s="210"/>
      <c r="AN28" s="210"/>
      <c r="AO28" s="210"/>
    </row>
    <row r="29" spans="1:41" ht="47.4">
      <c r="A29" s="217" t="s">
        <v>166</v>
      </c>
      <c r="B29" s="598"/>
      <c r="C29" s="598"/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8"/>
      <c r="X29" s="598"/>
      <c r="Y29" s="598"/>
      <c r="Z29" s="598"/>
      <c r="AA29" s="598"/>
      <c r="AB29" s="598"/>
      <c r="AC29" s="598"/>
      <c r="AD29" s="598"/>
      <c r="AE29" s="598"/>
      <c r="AF29" s="598"/>
      <c r="AG29" s="598"/>
      <c r="AH29" s="598"/>
      <c r="AI29" s="598"/>
      <c r="AJ29" s="598"/>
      <c r="AK29" s="598"/>
      <c r="AL29" s="598"/>
      <c r="AM29" s="598"/>
      <c r="AN29" s="598"/>
      <c r="AO29" s="598"/>
    </row>
    <row r="30" spans="1:41" ht="36">
      <c r="A30" s="156" t="s">
        <v>167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39" t="s">
        <v>87</v>
      </c>
      <c r="O30" s="42" t="s">
        <v>168</v>
      </c>
      <c r="P30" s="42" t="s">
        <v>168</v>
      </c>
      <c r="Q30" s="42" t="s">
        <v>169</v>
      </c>
      <c r="R30" s="262">
        <v>2</v>
      </c>
      <c r="S30" s="262">
        <v>1</v>
      </c>
      <c r="T30" s="40">
        <f t="shared" ref="T30:T31" si="12">SUM(C30:M30)</f>
        <v>2.7777777777777776E-2</v>
      </c>
      <c r="U30" s="40">
        <f>U28+T30</f>
        <v>0.94444444444444453</v>
      </c>
      <c r="V30" s="40">
        <f>V28+T30</f>
        <v>6.8124999999999982</v>
      </c>
      <c r="W30" s="39">
        <f t="shared" ref="W30:X32" si="13">ROUND(T30/$T$81*100,2)</f>
        <v>0.63</v>
      </c>
      <c r="X30" s="187">
        <f t="shared" si="13"/>
        <v>21.37</v>
      </c>
      <c r="Y30" s="99">
        <f t="shared" ref="Y30:Y31" si="14">ROUND(T30/$U$17*100,2)</f>
        <v>7.0000000000000007E-2</v>
      </c>
      <c r="Z30" s="98">
        <f t="shared" ref="Z30:Z31" si="15">ROUND(V30/$U$17*100,2)</f>
        <v>18.09</v>
      </c>
      <c r="AA30" s="42" t="s">
        <v>170</v>
      </c>
      <c r="AB30" s="42" t="s">
        <v>170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7.0430555555555543</v>
      </c>
      <c r="AG30" s="39">
        <f t="shared" ref="AG30:AG31" si="16">ROUND(AD30/$AD$81*100,2)</f>
        <v>0.92</v>
      </c>
      <c r="AH30" s="187">
        <f t="shared" ref="AH30" si="17">ROUND(AE30/$AD$81*100,2)</f>
        <v>21.2</v>
      </c>
      <c r="AI30" s="99">
        <f t="shared" ref="AI30:AI32" si="18">ROUND(AD30/$Y$17*100,2)</f>
        <v>0.11</v>
      </c>
      <c r="AJ30" s="98">
        <f t="shared" ref="AJ30:AJ32" si="19">ROUND(AF30/$Y$17*100,2)</f>
        <v>18.690000000000001</v>
      </c>
      <c r="AK30" s="43" t="s">
        <v>90</v>
      </c>
      <c r="AL30" s="44">
        <v>6</v>
      </c>
      <c r="AM30" s="44">
        <v>6</v>
      </c>
      <c r="AN30" s="144">
        <f>AM30/AL30*100</f>
        <v>100</v>
      </c>
      <c r="AO30" s="144">
        <f t="shared" ref="AO30" si="20">AD30/T30*100</f>
        <v>150</v>
      </c>
    </row>
    <row r="31" spans="1:41" ht="36">
      <c r="A31" s="157" t="s">
        <v>171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139" t="s">
        <v>87</v>
      </c>
      <c r="O31" s="42" t="s">
        <v>168</v>
      </c>
      <c r="P31" s="42" t="s">
        <v>168</v>
      </c>
      <c r="Q31" s="42" t="s">
        <v>135</v>
      </c>
      <c r="R31" s="262">
        <v>2</v>
      </c>
      <c r="S31" s="262">
        <v>1</v>
      </c>
      <c r="T31" s="40">
        <f t="shared" si="12"/>
        <v>3.4722222222222224E-2</v>
      </c>
      <c r="U31" s="40">
        <f>U30+T31</f>
        <v>0.97916666666666674</v>
      </c>
      <c r="V31" s="40">
        <f>V30+T31</f>
        <v>6.8472222222222205</v>
      </c>
      <c r="W31" s="39">
        <f t="shared" si="13"/>
        <v>0.79</v>
      </c>
      <c r="X31" s="187">
        <f t="shared" si="13"/>
        <v>22.15</v>
      </c>
      <c r="Y31" s="99">
        <f t="shared" si="14"/>
        <v>0.09</v>
      </c>
      <c r="Z31" s="98">
        <f t="shared" si="15"/>
        <v>18.190000000000001</v>
      </c>
      <c r="AA31" s="42" t="s">
        <v>170</v>
      </c>
      <c r="AB31" s="42" t="s">
        <v>170</v>
      </c>
      <c r="AC31" s="264">
        <v>1</v>
      </c>
      <c r="AD31" s="224">
        <v>4.1666666666666664E-2</v>
      </c>
      <c r="AE31" s="40">
        <f>AE30+AD31</f>
        <v>0.99999999999999989</v>
      </c>
      <c r="AF31" s="40">
        <f>AF30+AD31</f>
        <v>7.0847222222222213</v>
      </c>
      <c r="AG31" s="39">
        <f t="shared" si="16"/>
        <v>0.92</v>
      </c>
      <c r="AH31" s="187">
        <f>ROUND(AE31/$AD$81*100,2)</f>
        <v>22.12</v>
      </c>
      <c r="AI31" s="99">
        <f t="shared" si="18"/>
        <v>0.11</v>
      </c>
      <c r="AJ31" s="98">
        <f t="shared" si="19"/>
        <v>18.8</v>
      </c>
      <c r="AK31" s="43" t="s">
        <v>90</v>
      </c>
      <c r="AL31" s="44">
        <v>6</v>
      </c>
      <c r="AM31" s="44">
        <v>6</v>
      </c>
      <c r="AN31" s="144">
        <f>AM31/AL31*100</f>
        <v>100</v>
      </c>
      <c r="AO31" s="144">
        <f>AD31/T31*100</f>
        <v>120</v>
      </c>
    </row>
    <row r="32" spans="1:41" ht="47.4">
      <c r="A32" s="158" t="s">
        <v>116</v>
      </c>
      <c r="B32" s="149"/>
      <c r="C32" s="180">
        <f>SUM(C30:C31)</f>
        <v>6.25E-2</v>
      </c>
      <c r="D32" s="180">
        <f t="shared" ref="D32:M32" si="21">SUM(D30:D31)</f>
        <v>0</v>
      </c>
      <c r="E32" s="180">
        <f t="shared" si="21"/>
        <v>0</v>
      </c>
      <c r="F32" s="180">
        <f t="shared" si="21"/>
        <v>0</v>
      </c>
      <c r="G32" s="180">
        <f t="shared" si="21"/>
        <v>0</v>
      </c>
      <c r="H32" s="180">
        <f t="shared" si="21"/>
        <v>0</v>
      </c>
      <c r="I32" s="180">
        <f t="shared" si="21"/>
        <v>0</v>
      </c>
      <c r="J32" s="180">
        <f t="shared" si="21"/>
        <v>0</v>
      </c>
      <c r="K32" s="180">
        <f t="shared" si="21"/>
        <v>0</v>
      </c>
      <c r="L32" s="180">
        <f t="shared" si="21"/>
        <v>0</v>
      </c>
      <c r="M32" s="180">
        <f t="shared" si="21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6.8472222222222205</v>
      </c>
      <c r="W32" s="149">
        <f t="shared" si="13"/>
        <v>1.41</v>
      </c>
      <c r="X32" s="149">
        <f t="shared" si="13"/>
        <v>22.15</v>
      </c>
      <c r="Y32" s="151">
        <f>ROUND(T32/$U$16*100,2)</f>
        <v>0.17</v>
      </c>
      <c r="Z32" s="152">
        <f>ROUND(V32/$U$16*100,2)</f>
        <v>18.190000000000001</v>
      </c>
      <c r="AA32" s="149"/>
      <c r="AB32" s="149"/>
      <c r="AC32" s="149"/>
      <c r="AD32" s="150">
        <f>SUM(AD30:AD31)</f>
        <v>8.3333333333333329E-2</v>
      </c>
      <c r="AE32" s="150">
        <f>AE31</f>
        <v>0.99999999999999989</v>
      </c>
      <c r="AF32" s="150">
        <f>AF31</f>
        <v>7.0847222222222213</v>
      </c>
      <c r="AG32" s="149">
        <f>ROUND(AD32/$AD$81*100,2)</f>
        <v>1.84</v>
      </c>
      <c r="AH32" s="149">
        <f>ROUND(AE32/$AD$81*100,2)</f>
        <v>22.12</v>
      </c>
      <c r="AI32" s="568">
        <f t="shared" si="18"/>
        <v>0.22</v>
      </c>
      <c r="AJ32" s="569">
        <f t="shared" si="19"/>
        <v>18.8</v>
      </c>
      <c r="AK32" s="153"/>
      <c r="AL32" s="149"/>
      <c r="AM32" s="149"/>
      <c r="AN32" s="149"/>
      <c r="AO32" s="149"/>
    </row>
    <row r="33" spans="1:41" ht="47.4">
      <c r="A33" s="48" t="s">
        <v>172</v>
      </c>
      <c r="B33" s="60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601"/>
      <c r="R33" s="60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601"/>
      <c r="AH33" s="601"/>
      <c r="AI33" s="601"/>
      <c r="AJ33" s="601"/>
      <c r="AK33" s="601"/>
      <c r="AL33" s="601"/>
      <c r="AM33" s="601"/>
      <c r="AN33" s="601"/>
      <c r="AO33" s="601"/>
    </row>
    <row r="34" spans="1:41" ht="33" customHeight="1">
      <c r="A34" s="183" t="s">
        <v>173</v>
      </c>
      <c r="B34" s="44">
        <v>1</v>
      </c>
      <c r="C34" s="44"/>
      <c r="D34" s="44"/>
      <c r="E34" s="44"/>
      <c r="F34" s="44"/>
      <c r="G34" s="44"/>
      <c r="H34" s="44"/>
      <c r="I34" s="46"/>
      <c r="J34" s="44"/>
      <c r="K34" s="44"/>
      <c r="L34" s="44"/>
      <c r="M34" s="206">
        <v>6.25E-2</v>
      </c>
      <c r="N34" s="41" t="s">
        <v>87</v>
      </c>
      <c r="O34" s="42" t="s">
        <v>165</v>
      </c>
      <c r="P34" s="42" t="s">
        <v>165</v>
      </c>
      <c r="Q34" s="42" t="s">
        <v>169</v>
      </c>
      <c r="R34" s="100">
        <v>3</v>
      </c>
      <c r="S34" s="262">
        <v>1</v>
      </c>
      <c r="T34" s="40">
        <f>SUM(C34:M34)</f>
        <v>6.25E-2</v>
      </c>
      <c r="U34" s="40">
        <f>U32+T34</f>
        <v>1.0416666666666667</v>
      </c>
      <c r="V34" s="40">
        <f>V32+T34</f>
        <v>6.9097222222222205</v>
      </c>
      <c r="W34" s="39">
        <f t="shared" ref="W34:W46" si="22">ROUND(T34/$T$81*100,2)</f>
        <v>1.41</v>
      </c>
      <c r="X34" s="187">
        <f t="shared" ref="X34:X46" si="23">ROUND(U34/$T$81*100,2)</f>
        <v>23.57</v>
      </c>
      <c r="Y34" s="99">
        <f t="shared" ref="Y34:Y45" si="24">ROUND(T34/$U$17*100,2)</f>
        <v>0.17</v>
      </c>
      <c r="Z34" s="98">
        <f t="shared" ref="Z34:Z45" si="25">ROUND(V34/$U$17*100,2)</f>
        <v>18.350000000000001</v>
      </c>
      <c r="AA34" s="42" t="s">
        <v>165</v>
      </c>
      <c r="AB34" s="42" t="s">
        <v>165</v>
      </c>
      <c r="AC34" s="264">
        <v>1</v>
      </c>
      <c r="AD34" s="224">
        <v>8.3333333333333329E-2</v>
      </c>
      <c r="AE34" s="40">
        <f>AE32+AD34</f>
        <v>1.0833333333333333</v>
      </c>
      <c r="AF34" s="40">
        <f>AF32+AD34</f>
        <v>7.1680555555555543</v>
      </c>
      <c r="AG34" s="39">
        <f t="shared" ref="AG34:AG45" si="26">ROUND(AD34/$AD$81*100,2)</f>
        <v>1.84</v>
      </c>
      <c r="AH34" s="187">
        <f t="shared" ref="AH34:AH45" si="27">ROUND(AE34/$AD$81*100,2)</f>
        <v>23.97</v>
      </c>
      <c r="AI34" s="99">
        <f t="shared" ref="AI34:AI46" si="28">ROUND(AD34/$Y$17*100,2)</f>
        <v>0.22</v>
      </c>
      <c r="AJ34" s="98">
        <f t="shared" ref="AJ34:AJ46" si="29">ROUND(AF34/$Y$17*100,2)</f>
        <v>19.02</v>
      </c>
      <c r="AK34" s="43" t="s">
        <v>90</v>
      </c>
      <c r="AL34" s="44">
        <v>1</v>
      </c>
      <c r="AM34" s="44">
        <v>1</v>
      </c>
      <c r="AN34" s="144">
        <f>AM34/AL34*100</f>
        <v>100</v>
      </c>
      <c r="AO34" s="144">
        <f t="shared" ref="AO34:AO45" si="30">AD34/T34*100</f>
        <v>133.33333333333331</v>
      </c>
    </row>
    <row r="35" spans="1:41" ht="33" customHeight="1">
      <c r="A35" s="183" t="s">
        <v>174</v>
      </c>
      <c r="B35" s="44">
        <v>1</v>
      </c>
      <c r="C35" s="44"/>
      <c r="D35" s="206"/>
      <c r="E35" s="44"/>
      <c r="F35" s="44"/>
      <c r="G35" s="44"/>
      <c r="H35" s="44"/>
      <c r="I35" s="46"/>
      <c r="J35" s="44"/>
      <c r="K35" s="46"/>
      <c r="L35" s="206">
        <v>6.25E-2</v>
      </c>
      <c r="M35" s="97"/>
      <c r="N35" s="41" t="s">
        <v>87</v>
      </c>
      <c r="O35" s="42" t="s">
        <v>165</v>
      </c>
      <c r="P35" s="42" t="s">
        <v>165</v>
      </c>
      <c r="Q35" s="42" t="s">
        <v>169</v>
      </c>
      <c r="R35" s="186">
        <v>2</v>
      </c>
      <c r="S35" s="262">
        <v>1</v>
      </c>
      <c r="T35" s="40">
        <f>SUM(C35:M35)</f>
        <v>6.25E-2</v>
      </c>
      <c r="U35" s="40">
        <f>U34+T35</f>
        <v>1.1041666666666667</v>
      </c>
      <c r="V35" s="40">
        <f>V34+T35</f>
        <v>6.9722222222222205</v>
      </c>
      <c r="W35" s="39">
        <f t="shared" si="22"/>
        <v>1.41</v>
      </c>
      <c r="X35" s="187">
        <f t="shared" si="23"/>
        <v>24.98</v>
      </c>
      <c r="Y35" s="99">
        <f t="shared" si="24"/>
        <v>0.17</v>
      </c>
      <c r="Z35" s="98">
        <f t="shared" si="25"/>
        <v>18.52</v>
      </c>
      <c r="AA35" s="42" t="s">
        <v>165</v>
      </c>
      <c r="AB35" s="42" t="s">
        <v>165</v>
      </c>
      <c r="AC35" s="264">
        <v>1</v>
      </c>
      <c r="AD35" s="224">
        <v>6.25E-2</v>
      </c>
      <c r="AE35" s="40">
        <f t="shared" ref="AE35:AE45" si="31">AE34+AD35</f>
        <v>1.1458333333333333</v>
      </c>
      <c r="AF35" s="40">
        <f t="shared" ref="AF35:AF45" si="32">AF34+AD35</f>
        <v>7.2305555555555543</v>
      </c>
      <c r="AG35" s="39">
        <f t="shared" si="26"/>
        <v>1.38</v>
      </c>
      <c r="AH35" s="187">
        <f t="shared" si="27"/>
        <v>25.35</v>
      </c>
      <c r="AI35" s="99">
        <f t="shared" si="28"/>
        <v>0.17</v>
      </c>
      <c r="AJ35" s="98">
        <f t="shared" si="29"/>
        <v>19.190000000000001</v>
      </c>
      <c r="AK35" s="43" t="s">
        <v>90</v>
      </c>
      <c r="AL35" s="44">
        <v>1</v>
      </c>
      <c r="AM35" s="44">
        <v>1</v>
      </c>
      <c r="AN35" s="144">
        <f t="shared" ref="AN35" si="33">AC35/S35*100</f>
        <v>100</v>
      </c>
      <c r="AO35" s="144">
        <f t="shared" si="30"/>
        <v>100</v>
      </c>
    </row>
    <row r="36" spans="1:41" ht="33" customHeight="1">
      <c r="A36" s="183" t="s">
        <v>175</v>
      </c>
      <c r="B36" s="44">
        <v>1</v>
      </c>
      <c r="C36" s="46"/>
      <c r="D36" s="206">
        <v>4.1666666666666664E-2</v>
      </c>
      <c r="E36" s="46"/>
      <c r="F36" s="46"/>
      <c r="G36" s="46"/>
      <c r="H36" s="46"/>
      <c r="I36" s="46"/>
      <c r="J36" s="46"/>
      <c r="K36" s="46"/>
      <c r="L36" s="46"/>
      <c r="M36" s="46"/>
      <c r="N36" s="41" t="s">
        <v>87</v>
      </c>
      <c r="O36" s="42" t="s">
        <v>165</v>
      </c>
      <c r="P36" s="42" t="s">
        <v>165</v>
      </c>
      <c r="Q36" s="42" t="s">
        <v>169</v>
      </c>
      <c r="R36" s="186">
        <v>2</v>
      </c>
      <c r="S36" s="262">
        <v>1</v>
      </c>
      <c r="T36" s="40">
        <f t="shared" ref="T36:T43" si="34">SUM(C36:M36)</f>
        <v>4.1666666666666664E-2</v>
      </c>
      <c r="U36" s="40">
        <f>U35+T36</f>
        <v>1.1458333333333335</v>
      </c>
      <c r="V36" s="40">
        <f>V35+T36</f>
        <v>7.0138888888888875</v>
      </c>
      <c r="W36" s="39">
        <f t="shared" si="22"/>
        <v>0.94</v>
      </c>
      <c r="X36" s="187">
        <f t="shared" si="23"/>
        <v>25.92</v>
      </c>
      <c r="Y36" s="99">
        <f t="shared" si="24"/>
        <v>0.11</v>
      </c>
      <c r="Z36" s="98">
        <f t="shared" si="25"/>
        <v>18.63</v>
      </c>
      <c r="AA36" s="42" t="s">
        <v>165</v>
      </c>
      <c r="AB36" s="42" t="s">
        <v>165</v>
      </c>
      <c r="AC36" s="264">
        <v>1</v>
      </c>
      <c r="AD36" s="224">
        <v>4.1666666666666664E-2</v>
      </c>
      <c r="AE36" s="40">
        <f t="shared" si="31"/>
        <v>1.1875</v>
      </c>
      <c r="AF36" s="40">
        <f t="shared" si="32"/>
        <v>7.2722222222222213</v>
      </c>
      <c r="AG36" s="39">
        <f t="shared" si="26"/>
        <v>0.92</v>
      </c>
      <c r="AH36" s="187">
        <f t="shared" si="27"/>
        <v>26.27</v>
      </c>
      <c r="AI36" s="99">
        <f t="shared" si="28"/>
        <v>0.11</v>
      </c>
      <c r="AJ36" s="98">
        <f t="shared" si="29"/>
        <v>19.3</v>
      </c>
      <c r="AK36" s="43" t="s">
        <v>90</v>
      </c>
      <c r="AL36" s="44">
        <v>3</v>
      </c>
      <c r="AM36" s="44">
        <v>4</v>
      </c>
      <c r="AN36" s="144">
        <f t="shared" ref="AN36:AN45" si="35">AM36/AL36*100</f>
        <v>133.33333333333331</v>
      </c>
      <c r="AO36" s="144">
        <f t="shared" si="30"/>
        <v>100</v>
      </c>
    </row>
    <row r="37" spans="1:41" ht="33" customHeight="1">
      <c r="A37" s="183" t="s">
        <v>176</v>
      </c>
      <c r="B37" s="44">
        <v>2</v>
      </c>
      <c r="C37" s="46"/>
      <c r="D37" s="97"/>
      <c r="E37" s="44"/>
      <c r="F37" s="206">
        <v>6.25E-2</v>
      </c>
      <c r="G37" s="206">
        <v>6.25E-2</v>
      </c>
      <c r="H37" s="44"/>
      <c r="I37" s="44"/>
      <c r="J37" s="44"/>
      <c r="K37" s="44"/>
      <c r="L37" s="44"/>
      <c r="M37" s="44"/>
      <c r="N37" s="41" t="s">
        <v>87</v>
      </c>
      <c r="O37" s="42" t="s">
        <v>165</v>
      </c>
      <c r="P37" s="42" t="s">
        <v>165</v>
      </c>
      <c r="Q37" s="42" t="s">
        <v>169</v>
      </c>
      <c r="R37" s="186">
        <v>4</v>
      </c>
      <c r="S37" s="262">
        <v>1</v>
      </c>
      <c r="T37" s="40">
        <f t="shared" si="34"/>
        <v>0.125</v>
      </c>
      <c r="U37" s="40">
        <f t="shared" ref="U37:U42" si="36">U36+T37</f>
        <v>1.2708333333333335</v>
      </c>
      <c r="V37" s="40">
        <f t="shared" ref="V37:V44" si="37">V36+T37</f>
        <v>7.1388888888888875</v>
      </c>
      <c r="W37" s="39">
        <f t="shared" si="22"/>
        <v>2.83</v>
      </c>
      <c r="X37" s="187">
        <f t="shared" si="23"/>
        <v>28.75</v>
      </c>
      <c r="Y37" s="99">
        <f t="shared" si="24"/>
        <v>0.33</v>
      </c>
      <c r="Z37" s="98">
        <f t="shared" si="25"/>
        <v>18.96</v>
      </c>
      <c r="AA37" s="42" t="s">
        <v>165</v>
      </c>
      <c r="AB37" s="42" t="s">
        <v>165</v>
      </c>
      <c r="AC37" s="264">
        <v>1</v>
      </c>
      <c r="AD37" s="224">
        <v>0.12152777777777778</v>
      </c>
      <c r="AE37" s="40">
        <f t="shared" si="31"/>
        <v>1.3090277777777777</v>
      </c>
      <c r="AF37" s="40">
        <f t="shared" si="32"/>
        <v>7.3937499999999989</v>
      </c>
      <c r="AG37" s="39">
        <f t="shared" si="26"/>
        <v>2.69</v>
      </c>
      <c r="AH37" s="187">
        <f t="shared" si="27"/>
        <v>28.96</v>
      </c>
      <c r="AI37" s="99">
        <f t="shared" si="28"/>
        <v>0.32</v>
      </c>
      <c r="AJ37" s="98">
        <f t="shared" si="29"/>
        <v>19.62</v>
      </c>
      <c r="AK37" s="43" t="s">
        <v>90</v>
      </c>
      <c r="AL37" s="44">
        <v>10</v>
      </c>
      <c r="AM37" s="44">
        <v>10</v>
      </c>
      <c r="AN37" s="144">
        <f t="shared" si="35"/>
        <v>100</v>
      </c>
      <c r="AO37" s="144">
        <f t="shared" si="30"/>
        <v>97.222222222222214</v>
      </c>
    </row>
    <row r="38" spans="1:41" ht="33" customHeight="1">
      <c r="A38" s="183" t="s">
        <v>177</v>
      </c>
      <c r="B38" s="44">
        <v>1</v>
      </c>
      <c r="C38" s="44"/>
      <c r="D38" s="46"/>
      <c r="E38" s="46"/>
      <c r="F38" s="44"/>
      <c r="G38" s="44"/>
      <c r="H38" s="97"/>
      <c r="I38" s="206">
        <v>2.0833333333333332E-2</v>
      </c>
      <c r="J38" s="44"/>
      <c r="K38" s="44"/>
      <c r="L38" s="44"/>
      <c r="M38" s="44"/>
      <c r="N38" s="41" t="s">
        <v>87</v>
      </c>
      <c r="O38" s="42" t="s">
        <v>165</v>
      </c>
      <c r="P38" s="42" t="s">
        <v>165</v>
      </c>
      <c r="Q38" s="42" t="s">
        <v>169</v>
      </c>
      <c r="R38" s="42">
        <v>2</v>
      </c>
      <c r="S38" s="262">
        <v>1</v>
      </c>
      <c r="T38" s="40">
        <f t="shared" si="34"/>
        <v>2.0833333333333332E-2</v>
      </c>
      <c r="U38" s="40">
        <f t="shared" si="36"/>
        <v>1.2916666666666667</v>
      </c>
      <c r="V38" s="40">
        <f t="shared" si="37"/>
        <v>7.1597222222222205</v>
      </c>
      <c r="W38" s="39">
        <f t="shared" si="22"/>
        <v>0.47</v>
      </c>
      <c r="X38" s="187">
        <f t="shared" si="23"/>
        <v>29.22</v>
      </c>
      <c r="Y38" s="99">
        <f t="shared" si="24"/>
        <v>0.06</v>
      </c>
      <c r="Z38" s="98">
        <f t="shared" si="25"/>
        <v>19.02</v>
      </c>
      <c r="AA38" s="42" t="s">
        <v>165</v>
      </c>
      <c r="AB38" s="42" t="s">
        <v>165</v>
      </c>
      <c r="AC38" s="264">
        <v>1</v>
      </c>
      <c r="AD38" s="224">
        <v>9.7222222222222224E-3</v>
      </c>
      <c r="AE38" s="40">
        <f t="shared" si="31"/>
        <v>1.3187499999999999</v>
      </c>
      <c r="AF38" s="40">
        <f t="shared" si="32"/>
        <v>7.4034722222222209</v>
      </c>
      <c r="AG38" s="39">
        <f t="shared" si="26"/>
        <v>0.22</v>
      </c>
      <c r="AH38" s="187">
        <f t="shared" si="27"/>
        <v>29.17</v>
      </c>
      <c r="AI38" s="99">
        <f t="shared" si="28"/>
        <v>0.03</v>
      </c>
      <c r="AJ38" s="98">
        <f t="shared" si="29"/>
        <v>19.649999999999999</v>
      </c>
      <c r="AK38" s="43" t="s">
        <v>90</v>
      </c>
      <c r="AL38" s="44">
        <v>1</v>
      </c>
      <c r="AM38" s="44">
        <v>1</v>
      </c>
      <c r="AN38" s="144">
        <f t="shared" si="35"/>
        <v>100</v>
      </c>
      <c r="AO38" s="144">
        <f t="shared" si="30"/>
        <v>46.666666666666664</v>
      </c>
    </row>
    <row r="39" spans="1:41" ht="33" customHeight="1">
      <c r="A39" s="183" t="s">
        <v>178</v>
      </c>
      <c r="B39" s="44">
        <v>1</v>
      </c>
      <c r="C39" s="44"/>
      <c r="D39" s="206"/>
      <c r="E39" s="46"/>
      <c r="F39" s="44"/>
      <c r="G39" s="44"/>
      <c r="H39" s="44"/>
      <c r="I39" s="206">
        <v>2.0833333333333332E-2</v>
      </c>
      <c r="J39" s="97"/>
      <c r="K39" s="44"/>
      <c r="L39" s="44"/>
      <c r="M39" s="44"/>
      <c r="N39" s="41" t="s">
        <v>87</v>
      </c>
      <c r="O39" s="42" t="s">
        <v>165</v>
      </c>
      <c r="P39" s="42" t="s">
        <v>165</v>
      </c>
      <c r="Q39" s="42" t="s">
        <v>169</v>
      </c>
      <c r="R39" s="42">
        <v>2</v>
      </c>
      <c r="S39" s="262">
        <v>1</v>
      </c>
      <c r="T39" s="40">
        <f>SUM(C39:M39)</f>
        <v>2.0833333333333332E-2</v>
      </c>
      <c r="U39" s="40">
        <f>U38+T39</f>
        <v>1.3125</v>
      </c>
      <c r="V39" s="40">
        <f>V38+T39</f>
        <v>7.1805555555555536</v>
      </c>
      <c r="W39" s="39">
        <f t="shared" si="22"/>
        <v>0.47</v>
      </c>
      <c r="X39" s="187">
        <f t="shared" si="23"/>
        <v>29.69</v>
      </c>
      <c r="Y39" s="99">
        <f t="shared" si="24"/>
        <v>0.06</v>
      </c>
      <c r="Z39" s="98">
        <f t="shared" si="25"/>
        <v>19.07</v>
      </c>
      <c r="AA39" s="42" t="s">
        <v>165</v>
      </c>
      <c r="AB39" s="42" t="s">
        <v>165</v>
      </c>
      <c r="AC39" s="264">
        <v>1</v>
      </c>
      <c r="AD39" s="224">
        <v>2.4305555555555556E-2</v>
      </c>
      <c r="AE39" s="40">
        <f t="shared" si="31"/>
        <v>1.3430555555555554</v>
      </c>
      <c r="AF39" s="40">
        <f t="shared" si="32"/>
        <v>7.4277777777777763</v>
      </c>
      <c r="AG39" s="39">
        <f t="shared" si="26"/>
        <v>0.54</v>
      </c>
      <c r="AH39" s="187">
        <f t="shared" si="27"/>
        <v>29.71</v>
      </c>
      <c r="AI39" s="99">
        <f t="shared" si="28"/>
        <v>0.06</v>
      </c>
      <c r="AJ39" s="98">
        <f t="shared" si="29"/>
        <v>19.71</v>
      </c>
      <c r="AK39" s="43" t="s">
        <v>90</v>
      </c>
      <c r="AL39" s="44">
        <v>3</v>
      </c>
      <c r="AM39" s="44">
        <v>3</v>
      </c>
      <c r="AN39" s="144">
        <f t="shared" si="35"/>
        <v>100</v>
      </c>
      <c r="AO39" s="144">
        <f t="shared" si="30"/>
        <v>116.66666666666667</v>
      </c>
    </row>
    <row r="40" spans="1:41" ht="33" customHeight="1">
      <c r="A40" s="183" t="s">
        <v>179</v>
      </c>
      <c r="B40" s="44">
        <v>1</v>
      </c>
      <c r="C40" s="44"/>
      <c r="D40" s="206">
        <v>4.1666666666666664E-2</v>
      </c>
      <c r="E40" s="46"/>
      <c r="F40" s="44"/>
      <c r="G40" s="44"/>
      <c r="H40" s="44"/>
      <c r="I40" s="97"/>
      <c r="J40" s="44"/>
      <c r="K40" s="44"/>
      <c r="L40" s="44"/>
      <c r="M40" s="44"/>
      <c r="N40" s="222" t="s">
        <v>87</v>
      </c>
      <c r="O40" s="42" t="s">
        <v>170</v>
      </c>
      <c r="P40" s="42" t="s">
        <v>170</v>
      </c>
      <c r="Q40" s="42" t="s">
        <v>169</v>
      </c>
      <c r="R40" s="42">
        <v>3</v>
      </c>
      <c r="S40" s="262">
        <v>1</v>
      </c>
      <c r="T40" s="40">
        <f>SUM(C40:M40)</f>
        <v>4.1666666666666664E-2</v>
      </c>
      <c r="U40" s="40">
        <f t="shared" si="36"/>
        <v>1.3541666666666667</v>
      </c>
      <c r="V40" s="40">
        <f t="shared" si="37"/>
        <v>7.2222222222222205</v>
      </c>
      <c r="W40" s="39">
        <f t="shared" si="22"/>
        <v>0.94</v>
      </c>
      <c r="X40" s="187">
        <f t="shared" si="23"/>
        <v>30.64</v>
      </c>
      <c r="Y40" s="99">
        <f t="shared" si="24"/>
        <v>0.11</v>
      </c>
      <c r="Z40" s="98">
        <f t="shared" si="25"/>
        <v>19.18</v>
      </c>
      <c r="AA40" s="42" t="s">
        <v>170</v>
      </c>
      <c r="AB40" s="42" t="s">
        <v>170</v>
      </c>
      <c r="AC40" s="264">
        <v>1</v>
      </c>
      <c r="AD40" s="224">
        <v>2.0833333333333332E-2</v>
      </c>
      <c r="AE40" s="40">
        <f t="shared" si="31"/>
        <v>1.3638888888888887</v>
      </c>
      <c r="AF40" s="40">
        <f t="shared" si="32"/>
        <v>7.4486111111111093</v>
      </c>
      <c r="AG40" s="39">
        <f t="shared" si="26"/>
        <v>0.46</v>
      </c>
      <c r="AH40" s="187">
        <f t="shared" si="27"/>
        <v>30.17</v>
      </c>
      <c r="AI40" s="99">
        <f t="shared" si="28"/>
        <v>0.06</v>
      </c>
      <c r="AJ40" s="98">
        <f t="shared" si="29"/>
        <v>19.77</v>
      </c>
      <c r="AK40" s="43" t="s">
        <v>90</v>
      </c>
      <c r="AL40" s="44">
        <v>2</v>
      </c>
      <c r="AM40" s="44">
        <v>2</v>
      </c>
      <c r="AN40" s="144">
        <f t="shared" si="35"/>
        <v>100</v>
      </c>
      <c r="AO40" s="144">
        <f t="shared" si="30"/>
        <v>50</v>
      </c>
    </row>
    <row r="41" spans="1:41" ht="33" customHeight="1">
      <c r="A41" s="183" t="s">
        <v>180</v>
      </c>
      <c r="B41" s="44">
        <v>1</v>
      </c>
      <c r="C41" s="44"/>
      <c r="D41" s="46"/>
      <c r="E41" s="46"/>
      <c r="F41" s="206">
        <v>4.1666666666666664E-2</v>
      </c>
      <c r="G41" s="97"/>
      <c r="H41" s="44"/>
      <c r="I41" s="44"/>
      <c r="J41" s="44"/>
      <c r="K41" s="44"/>
      <c r="L41" s="44"/>
      <c r="M41" s="44"/>
      <c r="N41" s="222" t="s">
        <v>87</v>
      </c>
      <c r="O41" s="42" t="s">
        <v>170</v>
      </c>
      <c r="P41" s="42" t="s">
        <v>170</v>
      </c>
      <c r="Q41" s="42" t="s">
        <v>169</v>
      </c>
      <c r="R41" s="42">
        <v>3</v>
      </c>
      <c r="S41" s="262">
        <v>1</v>
      </c>
      <c r="T41" s="40">
        <f t="shared" si="34"/>
        <v>4.1666666666666664E-2</v>
      </c>
      <c r="U41" s="40">
        <f t="shared" si="36"/>
        <v>1.3958333333333335</v>
      </c>
      <c r="V41" s="40">
        <f t="shared" si="37"/>
        <v>7.2638888888888875</v>
      </c>
      <c r="W41" s="39">
        <f t="shared" si="22"/>
        <v>0.94</v>
      </c>
      <c r="X41" s="187">
        <f t="shared" si="23"/>
        <v>31.58</v>
      </c>
      <c r="Y41" s="99">
        <f t="shared" si="24"/>
        <v>0.11</v>
      </c>
      <c r="Z41" s="98">
        <f t="shared" si="25"/>
        <v>19.29</v>
      </c>
      <c r="AA41" s="42" t="s">
        <v>170</v>
      </c>
      <c r="AB41" s="42" t="s">
        <v>170</v>
      </c>
      <c r="AC41" s="264">
        <v>1</v>
      </c>
      <c r="AD41" s="224">
        <v>2.0833333333333332E-2</v>
      </c>
      <c r="AE41" s="40">
        <f t="shared" si="31"/>
        <v>1.384722222222222</v>
      </c>
      <c r="AF41" s="40">
        <f t="shared" si="32"/>
        <v>7.4694444444444423</v>
      </c>
      <c r="AG41" s="39">
        <f t="shared" si="26"/>
        <v>0.46</v>
      </c>
      <c r="AH41" s="187">
        <f t="shared" si="27"/>
        <v>30.63</v>
      </c>
      <c r="AI41" s="99">
        <f t="shared" si="28"/>
        <v>0.06</v>
      </c>
      <c r="AJ41" s="98">
        <f t="shared" si="29"/>
        <v>19.82</v>
      </c>
      <c r="AK41" s="43" t="s">
        <v>90</v>
      </c>
      <c r="AL41" s="44">
        <v>1</v>
      </c>
      <c r="AM41" s="44">
        <v>1</v>
      </c>
      <c r="AN41" s="144">
        <f t="shared" si="35"/>
        <v>100</v>
      </c>
      <c r="AO41" s="144">
        <f t="shared" si="30"/>
        <v>50</v>
      </c>
    </row>
    <row r="42" spans="1:41" ht="33" customHeight="1">
      <c r="A42" s="183" t="s">
        <v>181</v>
      </c>
      <c r="B42" s="44">
        <v>2</v>
      </c>
      <c r="C42" s="44"/>
      <c r="D42" s="46"/>
      <c r="E42" s="46"/>
      <c r="F42" s="97"/>
      <c r="G42" s="97"/>
      <c r="H42" s="44"/>
      <c r="I42" s="44"/>
      <c r="J42" s="44"/>
      <c r="K42" s="44"/>
      <c r="L42" s="206">
        <v>8.3333333333333329E-2</v>
      </c>
      <c r="M42" s="206">
        <v>8.3333333333333329E-2</v>
      </c>
      <c r="N42" s="222" t="s">
        <v>87</v>
      </c>
      <c r="O42" s="42" t="s">
        <v>170</v>
      </c>
      <c r="P42" s="42" t="s">
        <v>170</v>
      </c>
      <c r="Q42" s="42" t="s">
        <v>169</v>
      </c>
      <c r="R42" s="42">
        <v>3</v>
      </c>
      <c r="S42" s="262">
        <v>1</v>
      </c>
      <c r="T42" s="40">
        <f t="shared" si="34"/>
        <v>0.16666666666666666</v>
      </c>
      <c r="U42" s="40">
        <f t="shared" si="36"/>
        <v>1.5625000000000002</v>
      </c>
      <c r="V42" s="40">
        <f t="shared" si="37"/>
        <v>7.4305555555555545</v>
      </c>
      <c r="W42" s="39">
        <f t="shared" si="22"/>
        <v>3.77</v>
      </c>
      <c r="X42" s="187">
        <f t="shared" si="23"/>
        <v>35.35</v>
      </c>
      <c r="Y42" s="99">
        <f t="shared" si="24"/>
        <v>0.44</v>
      </c>
      <c r="Z42" s="98">
        <f t="shared" si="25"/>
        <v>19.739999999999998</v>
      </c>
      <c r="AA42" s="223" t="s">
        <v>170</v>
      </c>
      <c r="AB42" s="42" t="s">
        <v>170</v>
      </c>
      <c r="AC42" s="264">
        <v>1</v>
      </c>
      <c r="AD42" s="224">
        <v>0.16666666666666666</v>
      </c>
      <c r="AE42" s="40">
        <f t="shared" si="31"/>
        <v>1.5513888888888887</v>
      </c>
      <c r="AF42" s="40">
        <f t="shared" si="32"/>
        <v>7.6361111111111093</v>
      </c>
      <c r="AG42" s="39">
        <f t="shared" si="26"/>
        <v>3.69</v>
      </c>
      <c r="AH42" s="187">
        <f t="shared" si="27"/>
        <v>34.32</v>
      </c>
      <c r="AI42" s="99">
        <f t="shared" si="28"/>
        <v>0.44</v>
      </c>
      <c r="AJ42" s="98">
        <f t="shared" si="29"/>
        <v>20.260000000000002</v>
      </c>
      <c r="AK42" s="43" t="s">
        <v>90</v>
      </c>
      <c r="AL42" s="44">
        <v>2</v>
      </c>
      <c r="AM42" s="44">
        <v>2</v>
      </c>
      <c r="AN42" s="144">
        <f t="shared" si="35"/>
        <v>100</v>
      </c>
      <c r="AO42" s="144">
        <f t="shared" si="30"/>
        <v>100</v>
      </c>
    </row>
    <row r="43" spans="1:41" ht="33" customHeight="1">
      <c r="A43" s="183" t="s">
        <v>182</v>
      </c>
      <c r="B43" s="44">
        <v>3</v>
      </c>
      <c r="C43" s="44"/>
      <c r="D43" s="46"/>
      <c r="E43" s="46"/>
      <c r="F43" s="44"/>
      <c r="G43" s="44"/>
      <c r="H43" s="206">
        <v>0.16666666666666666</v>
      </c>
      <c r="I43" s="206"/>
      <c r="J43" s="44"/>
      <c r="K43" s="44"/>
      <c r="L43" s="206">
        <v>0.16666666666666666</v>
      </c>
      <c r="M43" s="206">
        <v>0.16666666666666666</v>
      </c>
      <c r="N43" s="222" t="s">
        <v>87</v>
      </c>
      <c r="O43" s="42" t="s">
        <v>168</v>
      </c>
      <c r="P43" s="42" t="s">
        <v>183</v>
      </c>
      <c r="Q43" s="42" t="s">
        <v>169</v>
      </c>
      <c r="R43" s="42">
        <v>5</v>
      </c>
      <c r="S43" s="42">
        <v>2</v>
      </c>
      <c r="T43" s="40">
        <f t="shared" si="34"/>
        <v>0.5</v>
      </c>
      <c r="U43" s="40">
        <f>U42+T43</f>
        <v>2.0625</v>
      </c>
      <c r="V43" s="40">
        <f t="shared" si="37"/>
        <v>7.9305555555555545</v>
      </c>
      <c r="W43" s="39">
        <f t="shared" si="22"/>
        <v>11.31</v>
      </c>
      <c r="X43" s="187">
        <f t="shared" si="23"/>
        <v>46.66</v>
      </c>
      <c r="Y43" s="99">
        <f t="shared" si="24"/>
        <v>1.33</v>
      </c>
      <c r="Z43" s="98">
        <f t="shared" si="25"/>
        <v>21.06</v>
      </c>
      <c r="AA43" s="223" t="s">
        <v>168</v>
      </c>
      <c r="AB43" s="42" t="s">
        <v>183</v>
      </c>
      <c r="AC43" s="98">
        <v>2</v>
      </c>
      <c r="AD43" s="224">
        <v>0.5</v>
      </c>
      <c r="AE43" s="40">
        <f t="shared" si="31"/>
        <v>2.0513888888888889</v>
      </c>
      <c r="AF43" s="40">
        <f t="shared" si="32"/>
        <v>8.1361111111111093</v>
      </c>
      <c r="AG43" s="39">
        <f t="shared" si="26"/>
        <v>11.06</v>
      </c>
      <c r="AH43" s="187">
        <f t="shared" si="27"/>
        <v>45.38</v>
      </c>
      <c r="AI43" s="99">
        <f t="shared" si="28"/>
        <v>1.33</v>
      </c>
      <c r="AJ43" s="98">
        <f t="shared" si="29"/>
        <v>21.59</v>
      </c>
      <c r="AK43" s="43" t="s">
        <v>90</v>
      </c>
      <c r="AL43" s="44">
        <v>20</v>
      </c>
      <c r="AM43" s="44">
        <v>20</v>
      </c>
      <c r="AN43" s="144">
        <f t="shared" si="35"/>
        <v>100</v>
      </c>
      <c r="AO43" s="144">
        <f t="shared" si="30"/>
        <v>100</v>
      </c>
    </row>
    <row r="44" spans="1:41" ht="33" customHeight="1">
      <c r="A44" s="183" t="s">
        <v>184</v>
      </c>
      <c r="B44" s="44">
        <v>2</v>
      </c>
      <c r="C44" s="44"/>
      <c r="D44" s="206">
        <v>0.16666666666666666</v>
      </c>
      <c r="E44" s="46"/>
      <c r="F44" s="44"/>
      <c r="G44" s="44"/>
      <c r="H44" s="44"/>
      <c r="I44" s="206">
        <v>0.16666666666666666</v>
      </c>
      <c r="J44" s="44"/>
      <c r="K44" s="44"/>
      <c r="L44" s="44"/>
      <c r="M44" s="44"/>
      <c r="N44" s="222" t="s">
        <v>87</v>
      </c>
      <c r="O44" s="42" t="s">
        <v>168</v>
      </c>
      <c r="P44" s="42" t="s">
        <v>183</v>
      </c>
      <c r="Q44" s="42" t="s">
        <v>169</v>
      </c>
      <c r="R44" s="42">
        <v>3</v>
      </c>
      <c r="S44" s="42">
        <v>2</v>
      </c>
      <c r="T44" s="40">
        <f>SUM(C44:M44)</f>
        <v>0.33333333333333331</v>
      </c>
      <c r="U44" s="40">
        <f>U43+T44</f>
        <v>2.3958333333333335</v>
      </c>
      <c r="V44" s="40">
        <f t="shared" si="37"/>
        <v>8.2638888888888875</v>
      </c>
      <c r="W44" s="39">
        <f t="shared" si="22"/>
        <v>7.54</v>
      </c>
      <c r="X44" s="187">
        <f t="shared" si="23"/>
        <v>54.2</v>
      </c>
      <c r="Y44" s="99">
        <f t="shared" si="24"/>
        <v>0.89</v>
      </c>
      <c r="Z44" s="98">
        <f t="shared" si="25"/>
        <v>21.95</v>
      </c>
      <c r="AA44" s="223" t="s">
        <v>170</v>
      </c>
      <c r="AB44" s="42" t="s">
        <v>183</v>
      </c>
      <c r="AC44" s="42">
        <v>3</v>
      </c>
      <c r="AD44" s="224">
        <v>0.27083333333333331</v>
      </c>
      <c r="AE44" s="40">
        <f t="shared" si="31"/>
        <v>2.3222222222222224</v>
      </c>
      <c r="AF44" s="40">
        <f t="shared" si="32"/>
        <v>8.4069444444444432</v>
      </c>
      <c r="AG44" s="39">
        <f t="shared" si="26"/>
        <v>5.99</v>
      </c>
      <c r="AH44" s="187">
        <f t="shared" si="27"/>
        <v>51.38</v>
      </c>
      <c r="AI44" s="99">
        <f t="shared" si="28"/>
        <v>0.72</v>
      </c>
      <c r="AJ44" s="98">
        <f t="shared" si="29"/>
        <v>22.31</v>
      </c>
      <c r="AK44" s="43" t="s">
        <v>90</v>
      </c>
      <c r="AL44" s="44">
        <v>50</v>
      </c>
      <c r="AM44" s="44">
        <v>55</v>
      </c>
      <c r="AN44" s="144">
        <f t="shared" si="35"/>
        <v>110.00000000000001</v>
      </c>
      <c r="AO44" s="144">
        <f t="shared" si="30"/>
        <v>81.25</v>
      </c>
    </row>
    <row r="45" spans="1:41" ht="33" customHeight="1">
      <c r="A45" s="183" t="s">
        <v>185</v>
      </c>
      <c r="B45" s="44">
        <v>1</v>
      </c>
      <c r="C45" s="44"/>
      <c r="D45" s="46"/>
      <c r="E45" s="46"/>
      <c r="F45" s="44"/>
      <c r="G45" s="44"/>
      <c r="H45" s="44"/>
      <c r="I45" s="97"/>
      <c r="J45" s="44"/>
      <c r="K45" s="44"/>
      <c r="L45" s="206">
        <v>2.0833333333333332E-2</v>
      </c>
      <c r="M45" s="44"/>
      <c r="N45" s="222" t="s">
        <v>87</v>
      </c>
      <c r="O45" s="42" t="s">
        <v>169</v>
      </c>
      <c r="P45" s="42" t="s">
        <v>169</v>
      </c>
      <c r="Q45" s="42" t="s">
        <v>169</v>
      </c>
      <c r="R45" s="42">
        <v>2</v>
      </c>
      <c r="S45" s="262">
        <v>1</v>
      </c>
      <c r="T45" s="40">
        <f>SUM(C45:M45)</f>
        <v>2.0833333333333332E-2</v>
      </c>
      <c r="U45" s="40">
        <f>U44+T45</f>
        <v>2.416666666666667</v>
      </c>
      <c r="V45" s="40">
        <f>V44+T45</f>
        <v>8.2847222222222214</v>
      </c>
      <c r="W45" s="39">
        <f t="shared" si="22"/>
        <v>0.47</v>
      </c>
      <c r="X45" s="187">
        <f t="shared" si="23"/>
        <v>54.67</v>
      </c>
      <c r="Y45" s="99">
        <f t="shared" si="24"/>
        <v>0.06</v>
      </c>
      <c r="Z45" s="98">
        <f t="shared" si="25"/>
        <v>22</v>
      </c>
      <c r="AA45" s="42" t="s">
        <v>169</v>
      </c>
      <c r="AB45" s="42" t="s">
        <v>169</v>
      </c>
      <c r="AC45" s="98">
        <v>1</v>
      </c>
      <c r="AD45" s="224">
        <v>2.0833333333333332E-2</v>
      </c>
      <c r="AE45" s="40">
        <f t="shared" si="31"/>
        <v>2.3430555555555559</v>
      </c>
      <c r="AF45" s="40">
        <f t="shared" si="32"/>
        <v>8.4277777777777771</v>
      </c>
      <c r="AG45" s="39">
        <f t="shared" si="26"/>
        <v>0.46</v>
      </c>
      <c r="AH45" s="187">
        <f t="shared" si="27"/>
        <v>51.84</v>
      </c>
      <c r="AI45" s="99">
        <f t="shared" si="28"/>
        <v>0.06</v>
      </c>
      <c r="AJ45" s="98">
        <f t="shared" si="29"/>
        <v>22.36</v>
      </c>
      <c r="AK45" s="43" t="s">
        <v>90</v>
      </c>
      <c r="AL45" s="44">
        <v>1</v>
      </c>
      <c r="AM45" s="44">
        <v>1</v>
      </c>
      <c r="AN45" s="144">
        <f t="shared" si="35"/>
        <v>100</v>
      </c>
      <c r="AO45" s="144">
        <f t="shared" si="30"/>
        <v>100</v>
      </c>
    </row>
    <row r="46" spans="1:41" ht="47.4">
      <c r="A46" s="53" t="s">
        <v>116</v>
      </c>
      <c r="B46" s="96"/>
      <c r="C46" s="54">
        <f t="shared" ref="C46:M46" si="38">SUM(C34:C45)</f>
        <v>0</v>
      </c>
      <c r="D46" s="54">
        <f t="shared" si="38"/>
        <v>0.25</v>
      </c>
      <c r="E46" s="54">
        <f t="shared" si="38"/>
        <v>0</v>
      </c>
      <c r="F46" s="54">
        <f t="shared" si="38"/>
        <v>0.10416666666666666</v>
      </c>
      <c r="G46" s="54">
        <f t="shared" si="38"/>
        <v>6.25E-2</v>
      </c>
      <c r="H46" s="54">
        <f t="shared" si="38"/>
        <v>0.16666666666666666</v>
      </c>
      <c r="I46" s="54">
        <f t="shared" si="38"/>
        <v>0.20833333333333331</v>
      </c>
      <c r="J46" s="54">
        <f t="shared" si="38"/>
        <v>0</v>
      </c>
      <c r="K46" s="54">
        <f t="shared" si="38"/>
        <v>0</v>
      </c>
      <c r="L46" s="54">
        <f t="shared" si="38"/>
        <v>0.33333333333333331</v>
      </c>
      <c r="M46" s="54">
        <f t="shared" si="38"/>
        <v>0.3125</v>
      </c>
      <c r="N46" s="96"/>
      <c r="O46" s="96"/>
      <c r="P46" s="96"/>
      <c r="Q46" s="96"/>
      <c r="R46" s="96"/>
      <c r="S46" s="96"/>
      <c r="T46" s="54">
        <f>SUM(T34:T45)</f>
        <v>1.4374999999999998</v>
      </c>
      <c r="U46" s="54">
        <f>U45</f>
        <v>2.416666666666667</v>
      </c>
      <c r="V46" s="55">
        <f>V45</f>
        <v>8.2847222222222214</v>
      </c>
      <c r="W46" s="188">
        <f t="shared" si="22"/>
        <v>32.520000000000003</v>
      </c>
      <c r="X46" s="189">
        <f t="shared" si="23"/>
        <v>54.67</v>
      </c>
      <c r="Y46" s="101">
        <f>ROUND(T46/$U$16*100,2)</f>
        <v>3.82</v>
      </c>
      <c r="Z46" s="102">
        <f>ROUND(V46/$U$16*100,2)</f>
        <v>22</v>
      </c>
      <c r="AA46" s="96"/>
      <c r="AB46" s="96"/>
      <c r="AC46" s="96"/>
      <c r="AD46" s="54">
        <f>SUM(AD34:AD45)</f>
        <v>1.3430555555555554</v>
      </c>
      <c r="AE46" s="54">
        <f>AE45</f>
        <v>2.3430555555555559</v>
      </c>
      <c r="AF46" s="54">
        <f>AF45</f>
        <v>8.4277777777777771</v>
      </c>
      <c r="AG46" s="96">
        <f>ROUND(AD46/$AD$81*100,2)</f>
        <v>29.71</v>
      </c>
      <c r="AH46" s="96">
        <f>ROUND(AE46/$AD$81*100,2)</f>
        <v>51.84</v>
      </c>
      <c r="AI46" s="101">
        <f t="shared" si="28"/>
        <v>3.56</v>
      </c>
      <c r="AJ46" s="102">
        <f t="shared" si="29"/>
        <v>22.36</v>
      </c>
      <c r="AK46" s="56"/>
      <c r="AL46" s="96"/>
      <c r="AM46" s="96"/>
      <c r="AN46" s="57"/>
      <c r="AO46" s="57"/>
    </row>
    <row r="47" spans="1:41" ht="47.4">
      <c r="A47" s="165" t="s">
        <v>186</v>
      </c>
      <c r="B47" s="594"/>
      <c r="C47" s="595"/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595"/>
      <c r="O47" s="595"/>
      <c r="P47" s="595"/>
      <c r="Q47" s="595"/>
      <c r="R47" s="595"/>
      <c r="S47" s="595"/>
      <c r="T47" s="595"/>
      <c r="U47" s="595"/>
      <c r="V47" s="595"/>
      <c r="W47" s="595"/>
      <c r="X47" s="595"/>
      <c r="Y47" s="595"/>
      <c r="Z47" s="595"/>
      <c r="AA47" s="595"/>
      <c r="AB47" s="595"/>
      <c r="AC47" s="595"/>
      <c r="AD47" s="595"/>
      <c r="AE47" s="595"/>
      <c r="AF47" s="595"/>
      <c r="AG47" s="595"/>
      <c r="AH47" s="595"/>
      <c r="AI47" s="595"/>
      <c r="AJ47" s="595"/>
      <c r="AK47" s="595"/>
      <c r="AL47" s="595"/>
      <c r="AM47" s="595"/>
      <c r="AN47" s="595"/>
      <c r="AO47" s="596"/>
    </row>
    <row r="48" spans="1:41" ht="33" customHeight="1">
      <c r="A48" s="182" t="s">
        <v>187</v>
      </c>
      <c r="B48" s="39">
        <v>1</v>
      </c>
      <c r="C48" s="46"/>
      <c r="D48" s="46"/>
      <c r="E48" s="206">
        <v>0.10416666666666667</v>
      </c>
      <c r="F48" s="46"/>
      <c r="G48" s="46"/>
      <c r="H48" s="46"/>
      <c r="I48" s="46"/>
      <c r="J48" s="46"/>
      <c r="K48" s="46"/>
      <c r="L48" s="46"/>
      <c r="M48" s="46"/>
      <c r="N48" s="41" t="s">
        <v>87</v>
      </c>
      <c r="O48" s="42" t="s">
        <v>165</v>
      </c>
      <c r="P48" s="42" t="s">
        <v>165</v>
      </c>
      <c r="Q48" s="42" t="s">
        <v>169</v>
      </c>
      <c r="R48" s="42">
        <v>3</v>
      </c>
      <c r="S48" s="262">
        <v>1</v>
      </c>
      <c r="T48" s="40">
        <f>SUM(C48:M48)</f>
        <v>0.10416666666666667</v>
      </c>
      <c r="U48" s="40">
        <f>U46+T48</f>
        <v>2.5208333333333335</v>
      </c>
      <c r="V48" s="40">
        <f>V46+T48</f>
        <v>8.3888888888888875</v>
      </c>
      <c r="W48" s="39">
        <f t="shared" ref="W48:X54" si="39">ROUND(T48/$T$81*100,2)</f>
        <v>2.36</v>
      </c>
      <c r="X48" s="187">
        <f t="shared" si="39"/>
        <v>57.03</v>
      </c>
      <c r="Y48" s="99">
        <f t="shared" ref="Y48:Y54" si="40">ROUND(T48/$U$17*100,2)</f>
        <v>0.28000000000000003</v>
      </c>
      <c r="Z48" s="98">
        <f t="shared" ref="Z48:Z54" si="41">ROUND(V48/$U$17*100,2)</f>
        <v>22.28</v>
      </c>
      <c r="AA48" s="42" t="s">
        <v>165</v>
      </c>
      <c r="AB48" s="42" t="s">
        <v>165</v>
      </c>
      <c r="AC48" s="264">
        <v>1</v>
      </c>
      <c r="AD48" s="224">
        <v>9.0277777777777776E-2</v>
      </c>
      <c r="AE48" s="40">
        <f>AE46+AD48</f>
        <v>2.4333333333333336</v>
      </c>
      <c r="AF48" s="40">
        <f>AF46+AD48</f>
        <v>8.5180555555555557</v>
      </c>
      <c r="AG48" s="39">
        <f t="shared" ref="AG48:AG54" si="42">ROUND(AD48/$AD$81*100,2)</f>
        <v>2</v>
      </c>
      <c r="AH48" s="187">
        <f t="shared" ref="AH48:AH54" si="43">ROUND(AE48/$AD$81*100,2)</f>
        <v>53.83</v>
      </c>
      <c r="AI48" s="99">
        <f t="shared" ref="AI48:AI54" si="44">ROUND(AD48/$Y$17*100,2)</f>
        <v>0.24</v>
      </c>
      <c r="AJ48" s="98">
        <f t="shared" ref="AJ48:AJ54" si="45">ROUND(AF48/$Y$17*100,2)</f>
        <v>22.6</v>
      </c>
      <c r="AK48" s="43" t="s">
        <v>188</v>
      </c>
      <c r="AL48" s="44">
        <v>300</v>
      </c>
      <c r="AM48" s="44">
        <v>546</v>
      </c>
      <c r="AN48" s="144">
        <f t="shared" ref="AN48:AN54" si="46">AM48/AL48*100</f>
        <v>182</v>
      </c>
      <c r="AO48" s="144">
        <f t="shared" ref="AO48:AO54" si="47">AD48/T48*100</f>
        <v>86.666666666666657</v>
      </c>
    </row>
    <row r="49" spans="1:41" ht="33" customHeight="1">
      <c r="A49" s="182" t="s">
        <v>189</v>
      </c>
      <c r="B49" s="39">
        <v>2</v>
      </c>
      <c r="C49" s="206">
        <v>0.14583333333333334</v>
      </c>
      <c r="D49" s="46"/>
      <c r="E49" s="46"/>
      <c r="F49" s="46"/>
      <c r="G49" s="46"/>
      <c r="H49" s="46"/>
      <c r="I49" s="46"/>
      <c r="J49" s="206">
        <v>0.14583333333333334</v>
      </c>
      <c r="K49" s="46"/>
      <c r="L49" s="46"/>
      <c r="M49" s="46"/>
      <c r="N49" s="41" t="s">
        <v>87</v>
      </c>
      <c r="O49" s="42" t="s">
        <v>165</v>
      </c>
      <c r="P49" s="42" t="s">
        <v>170</v>
      </c>
      <c r="Q49" s="42" t="s">
        <v>169</v>
      </c>
      <c r="R49" s="42">
        <v>5</v>
      </c>
      <c r="S49" s="42">
        <v>2</v>
      </c>
      <c r="T49" s="40">
        <f>SUM(C49:M49)</f>
        <v>0.29166666666666669</v>
      </c>
      <c r="U49" s="40">
        <f>U48+T49</f>
        <v>2.8125</v>
      </c>
      <c r="V49" s="40">
        <f>V48+T49</f>
        <v>8.6805555555555536</v>
      </c>
      <c r="W49" s="39">
        <f t="shared" si="39"/>
        <v>6.6</v>
      </c>
      <c r="X49" s="187">
        <f t="shared" si="39"/>
        <v>63.63</v>
      </c>
      <c r="Y49" s="99">
        <f t="shared" si="40"/>
        <v>0.77</v>
      </c>
      <c r="Z49" s="98">
        <f t="shared" si="41"/>
        <v>23.06</v>
      </c>
      <c r="AA49" s="42" t="s">
        <v>165</v>
      </c>
      <c r="AB49" s="42" t="s">
        <v>168</v>
      </c>
      <c r="AC49" s="98">
        <v>3</v>
      </c>
      <c r="AD49" s="224">
        <v>0.20833333333333334</v>
      </c>
      <c r="AE49" s="40">
        <f t="shared" ref="AE49:AE54" si="48">AE48+AD49</f>
        <v>2.6416666666666671</v>
      </c>
      <c r="AF49" s="40">
        <f t="shared" ref="AF49:AF54" si="49">AF48+AD49</f>
        <v>8.7263888888888896</v>
      </c>
      <c r="AG49" s="39">
        <f t="shared" si="42"/>
        <v>4.6100000000000003</v>
      </c>
      <c r="AH49" s="187">
        <f t="shared" si="43"/>
        <v>58.44</v>
      </c>
      <c r="AI49" s="99">
        <f t="shared" si="44"/>
        <v>0.55000000000000004</v>
      </c>
      <c r="AJ49" s="98">
        <f t="shared" si="45"/>
        <v>23.16</v>
      </c>
      <c r="AK49" s="43" t="s">
        <v>188</v>
      </c>
      <c r="AL49" s="44">
        <v>100</v>
      </c>
      <c r="AM49" s="44">
        <v>126</v>
      </c>
      <c r="AN49" s="144">
        <f t="shared" si="46"/>
        <v>126</v>
      </c>
      <c r="AO49" s="144">
        <f t="shared" si="47"/>
        <v>71.428571428571431</v>
      </c>
    </row>
    <row r="50" spans="1:41" ht="33" customHeight="1">
      <c r="A50" s="182" t="s">
        <v>190</v>
      </c>
      <c r="B50" s="39">
        <v>2</v>
      </c>
      <c r="C50" s="206">
        <v>2.0833333333333332E-2</v>
      </c>
      <c r="D50" s="206"/>
      <c r="E50" s="206"/>
      <c r="F50" s="46"/>
      <c r="G50" s="46"/>
      <c r="H50" s="46"/>
      <c r="I50" s="46"/>
      <c r="J50" s="206">
        <v>2.0833333333333332E-2</v>
      </c>
      <c r="K50" s="46"/>
      <c r="L50" s="46"/>
      <c r="M50" s="46"/>
      <c r="N50" s="41" t="s">
        <v>87</v>
      </c>
      <c r="O50" s="42" t="s">
        <v>165</v>
      </c>
      <c r="P50" s="42" t="s">
        <v>170</v>
      </c>
      <c r="Q50" s="42" t="s">
        <v>169</v>
      </c>
      <c r="R50" s="98">
        <v>4</v>
      </c>
      <c r="S50" s="42">
        <v>2</v>
      </c>
      <c r="T50" s="40">
        <f>SUM(C50:M50)</f>
        <v>4.1666666666666664E-2</v>
      </c>
      <c r="U50" s="40">
        <f t="shared" ref="U50" si="50">U49+T50</f>
        <v>2.8541666666666665</v>
      </c>
      <c r="V50" s="40">
        <f>V49+T50</f>
        <v>8.7222222222222197</v>
      </c>
      <c r="W50" s="39">
        <f t="shared" si="39"/>
        <v>0.94</v>
      </c>
      <c r="X50" s="187">
        <f t="shared" si="39"/>
        <v>64.569999999999993</v>
      </c>
      <c r="Y50" s="99">
        <f t="shared" si="40"/>
        <v>0.11</v>
      </c>
      <c r="Z50" s="98">
        <f t="shared" si="41"/>
        <v>23.17</v>
      </c>
      <c r="AA50" s="42" t="s">
        <v>165</v>
      </c>
      <c r="AB50" s="42" t="s">
        <v>168</v>
      </c>
      <c r="AC50" s="98">
        <v>3</v>
      </c>
      <c r="AD50" s="224">
        <v>9.0277777777777776E-2</v>
      </c>
      <c r="AE50" s="40">
        <f t="shared" si="48"/>
        <v>2.7319444444444447</v>
      </c>
      <c r="AF50" s="40">
        <f t="shared" si="49"/>
        <v>8.8166666666666682</v>
      </c>
      <c r="AG50" s="39">
        <f t="shared" si="42"/>
        <v>2</v>
      </c>
      <c r="AH50" s="187">
        <f t="shared" si="43"/>
        <v>60.44</v>
      </c>
      <c r="AI50" s="99">
        <f t="shared" si="44"/>
        <v>0.24</v>
      </c>
      <c r="AJ50" s="98">
        <f t="shared" si="45"/>
        <v>23.4</v>
      </c>
      <c r="AK50" s="43" t="s">
        <v>188</v>
      </c>
      <c r="AL50" s="44">
        <v>300</v>
      </c>
      <c r="AM50" s="44">
        <v>254</v>
      </c>
      <c r="AN50" s="144">
        <f t="shared" si="46"/>
        <v>84.666666666666671</v>
      </c>
      <c r="AO50" s="144">
        <f t="shared" si="47"/>
        <v>216.66666666666669</v>
      </c>
    </row>
    <row r="51" spans="1:41" ht="33" customHeight="1">
      <c r="A51" s="182" t="s">
        <v>191</v>
      </c>
      <c r="B51" s="39">
        <v>1</v>
      </c>
      <c r="C51" s="218"/>
      <c r="D51" s="218"/>
      <c r="E51" s="218"/>
      <c r="F51" s="218"/>
      <c r="G51" s="218"/>
      <c r="H51" s="206">
        <v>0.25</v>
      </c>
      <c r="I51" s="218"/>
      <c r="J51" s="218"/>
      <c r="K51" s="218"/>
      <c r="L51" s="218"/>
      <c r="M51" s="218"/>
      <c r="N51" s="41" t="s">
        <v>87</v>
      </c>
      <c r="O51" s="42" t="s">
        <v>165</v>
      </c>
      <c r="P51" s="42" t="s">
        <v>183</v>
      </c>
      <c r="Q51" s="42" t="s">
        <v>169</v>
      </c>
      <c r="R51" s="176">
        <v>5</v>
      </c>
      <c r="S51" s="176">
        <v>4</v>
      </c>
      <c r="T51" s="40">
        <f t="shared" ref="T51:T53" si="51">SUM(C51:M51)</f>
        <v>0.25</v>
      </c>
      <c r="U51" s="40">
        <f t="shared" ref="U51:U53" si="52">U50+T51</f>
        <v>3.1041666666666665</v>
      </c>
      <c r="V51" s="40">
        <f t="shared" ref="V51:V52" si="53">V50+T51</f>
        <v>8.9722222222222197</v>
      </c>
      <c r="W51" s="39">
        <f t="shared" si="39"/>
        <v>5.66</v>
      </c>
      <c r="X51" s="187">
        <f t="shared" si="39"/>
        <v>70.23</v>
      </c>
      <c r="Y51" s="99">
        <f t="shared" si="40"/>
        <v>0.66</v>
      </c>
      <c r="Z51" s="98">
        <f t="shared" si="41"/>
        <v>23.83</v>
      </c>
      <c r="AA51" s="42" t="s">
        <v>165</v>
      </c>
      <c r="AB51" s="42" t="s">
        <v>183</v>
      </c>
      <c r="AC51" s="176">
        <v>4</v>
      </c>
      <c r="AD51" s="224">
        <v>0.5</v>
      </c>
      <c r="AE51" s="40">
        <f t="shared" si="48"/>
        <v>3.2319444444444447</v>
      </c>
      <c r="AF51" s="40">
        <f t="shared" si="49"/>
        <v>9.3166666666666682</v>
      </c>
      <c r="AG51" s="39">
        <f t="shared" si="42"/>
        <v>11.06</v>
      </c>
      <c r="AH51" s="187">
        <f t="shared" si="43"/>
        <v>71.5</v>
      </c>
      <c r="AI51" s="99">
        <f t="shared" si="44"/>
        <v>1.33</v>
      </c>
      <c r="AJ51" s="98">
        <f t="shared" si="45"/>
        <v>24.72</v>
      </c>
      <c r="AK51" s="43" t="s">
        <v>188</v>
      </c>
      <c r="AL51" s="44">
        <v>200</v>
      </c>
      <c r="AM51" s="219">
        <v>194</v>
      </c>
      <c r="AN51" s="144">
        <f t="shared" si="46"/>
        <v>97</v>
      </c>
      <c r="AO51" s="144">
        <f t="shared" si="47"/>
        <v>200</v>
      </c>
    </row>
    <row r="52" spans="1:41" ht="33" customHeight="1">
      <c r="A52" s="182" t="s">
        <v>192</v>
      </c>
      <c r="B52" s="39">
        <v>1</v>
      </c>
      <c r="C52" s="206"/>
      <c r="D52" s="46"/>
      <c r="E52" s="46"/>
      <c r="F52" s="46"/>
      <c r="G52" s="46"/>
      <c r="H52" s="46"/>
      <c r="I52" s="46"/>
      <c r="J52" s="206"/>
      <c r="K52" s="206">
        <v>0.16666666666666666</v>
      </c>
      <c r="L52" s="218"/>
      <c r="M52" s="218"/>
      <c r="N52" s="222" t="s">
        <v>87</v>
      </c>
      <c r="O52" s="42" t="s">
        <v>165</v>
      </c>
      <c r="P52" s="42" t="s">
        <v>169</v>
      </c>
      <c r="Q52" s="42" t="s">
        <v>169</v>
      </c>
      <c r="R52" s="176">
        <v>5</v>
      </c>
      <c r="S52" s="176">
        <v>5</v>
      </c>
      <c r="T52" s="40">
        <f>SUM(C52:M52)</f>
        <v>0.16666666666666666</v>
      </c>
      <c r="U52" s="40">
        <f t="shared" si="52"/>
        <v>3.270833333333333</v>
      </c>
      <c r="V52" s="40">
        <f t="shared" si="53"/>
        <v>9.1388888888888857</v>
      </c>
      <c r="W52" s="39">
        <f t="shared" si="39"/>
        <v>3.77</v>
      </c>
      <c r="X52" s="187">
        <f t="shared" si="39"/>
        <v>74</v>
      </c>
      <c r="Y52" s="99">
        <f t="shared" si="40"/>
        <v>0.44</v>
      </c>
      <c r="Z52" s="98">
        <f t="shared" si="41"/>
        <v>24.27</v>
      </c>
      <c r="AA52" s="223" t="s">
        <v>165</v>
      </c>
      <c r="AB52" s="223" t="s">
        <v>169</v>
      </c>
      <c r="AC52" s="176">
        <v>5</v>
      </c>
      <c r="AD52" s="224">
        <v>0.41319444444444442</v>
      </c>
      <c r="AE52" s="40">
        <f t="shared" si="48"/>
        <v>3.6451388888888889</v>
      </c>
      <c r="AF52" s="40">
        <f t="shared" si="49"/>
        <v>9.7298611111111128</v>
      </c>
      <c r="AG52" s="39">
        <f t="shared" si="42"/>
        <v>9.14</v>
      </c>
      <c r="AH52" s="187">
        <f t="shared" si="43"/>
        <v>80.64</v>
      </c>
      <c r="AI52" s="99">
        <f t="shared" si="44"/>
        <v>1.1000000000000001</v>
      </c>
      <c r="AJ52" s="98">
        <f t="shared" si="45"/>
        <v>25.82</v>
      </c>
      <c r="AK52" s="43" t="s">
        <v>188</v>
      </c>
      <c r="AL52" s="44">
        <v>100</v>
      </c>
      <c r="AM52" s="219">
        <v>90</v>
      </c>
      <c r="AN52" s="144">
        <f t="shared" si="46"/>
        <v>90</v>
      </c>
      <c r="AO52" s="144">
        <f t="shared" si="47"/>
        <v>247.91666666666666</v>
      </c>
    </row>
    <row r="53" spans="1:41" ht="33" customHeight="1">
      <c r="A53" s="182" t="s">
        <v>193</v>
      </c>
      <c r="B53" s="39">
        <v>1</v>
      </c>
      <c r="C53" s="206"/>
      <c r="D53" s="46"/>
      <c r="E53" s="206">
        <v>0.16666666666666666</v>
      </c>
      <c r="F53" s="46"/>
      <c r="G53" s="46"/>
      <c r="H53" s="46"/>
      <c r="I53" s="46"/>
      <c r="J53" s="206"/>
      <c r="K53" s="218"/>
      <c r="L53" s="218"/>
      <c r="M53" s="218"/>
      <c r="N53" s="41" t="s">
        <v>87</v>
      </c>
      <c r="O53" s="42" t="s">
        <v>170</v>
      </c>
      <c r="P53" s="42" t="s">
        <v>168</v>
      </c>
      <c r="Q53" s="42" t="s">
        <v>169</v>
      </c>
      <c r="R53" s="176">
        <v>4</v>
      </c>
      <c r="S53" s="175">
        <v>2</v>
      </c>
      <c r="T53" s="40">
        <f t="shared" si="51"/>
        <v>0.16666666666666666</v>
      </c>
      <c r="U53" s="40">
        <f t="shared" si="52"/>
        <v>3.4374999999999996</v>
      </c>
      <c r="V53" s="40">
        <f>V52+T53</f>
        <v>9.3055555555555518</v>
      </c>
      <c r="W53" s="39">
        <f t="shared" si="39"/>
        <v>3.77</v>
      </c>
      <c r="X53" s="187">
        <f t="shared" si="39"/>
        <v>77.77</v>
      </c>
      <c r="Y53" s="99">
        <f t="shared" si="40"/>
        <v>0.44</v>
      </c>
      <c r="Z53" s="98">
        <f t="shared" si="41"/>
        <v>24.72</v>
      </c>
      <c r="AA53" s="223" t="s">
        <v>170</v>
      </c>
      <c r="AB53" s="42" t="s">
        <v>170</v>
      </c>
      <c r="AC53" s="264">
        <v>1</v>
      </c>
      <c r="AD53" s="224">
        <v>0.20833333333333334</v>
      </c>
      <c r="AE53" s="40">
        <f t="shared" si="48"/>
        <v>3.8534722222222224</v>
      </c>
      <c r="AF53" s="40">
        <f t="shared" si="49"/>
        <v>9.9381944444444468</v>
      </c>
      <c r="AG53" s="39">
        <f t="shared" si="42"/>
        <v>4.6100000000000003</v>
      </c>
      <c r="AH53" s="187">
        <f t="shared" si="43"/>
        <v>85.25</v>
      </c>
      <c r="AI53" s="99">
        <f t="shared" si="44"/>
        <v>0.55000000000000004</v>
      </c>
      <c r="AJ53" s="98">
        <f t="shared" si="45"/>
        <v>26.37</v>
      </c>
      <c r="AK53" s="43" t="s">
        <v>188</v>
      </c>
      <c r="AL53" s="44">
        <v>300</v>
      </c>
      <c r="AM53" s="219">
        <v>522</v>
      </c>
      <c r="AN53" s="144">
        <f t="shared" si="46"/>
        <v>174</v>
      </c>
      <c r="AO53" s="144">
        <f t="shared" si="47"/>
        <v>125.00000000000003</v>
      </c>
    </row>
    <row r="54" spans="1:41" ht="33" customHeight="1">
      <c r="A54" s="182" t="s">
        <v>194</v>
      </c>
      <c r="B54" s="174">
        <v>1</v>
      </c>
      <c r="C54" s="206">
        <v>0.16666666666666666</v>
      </c>
      <c r="D54" s="218"/>
      <c r="E54" s="220"/>
      <c r="F54" s="218"/>
      <c r="G54" s="218"/>
      <c r="H54" s="218"/>
      <c r="I54" s="218"/>
      <c r="J54" s="220"/>
      <c r="K54" s="218"/>
      <c r="L54" s="218"/>
      <c r="M54" s="218"/>
      <c r="N54" s="41" t="s">
        <v>87</v>
      </c>
      <c r="O54" s="42" t="s">
        <v>169</v>
      </c>
      <c r="P54" s="42" t="s">
        <v>169</v>
      </c>
      <c r="Q54" s="42" t="s">
        <v>169</v>
      </c>
      <c r="R54" s="176">
        <v>4</v>
      </c>
      <c r="S54" s="176">
        <v>1</v>
      </c>
      <c r="T54" s="40">
        <f>SUM(C54:M54)</f>
        <v>0.16666666666666666</v>
      </c>
      <c r="U54" s="40">
        <f>U53+T54</f>
        <v>3.6041666666666661</v>
      </c>
      <c r="V54" s="40">
        <f>V53+T54</f>
        <v>9.4722222222222179</v>
      </c>
      <c r="W54" s="39">
        <f t="shared" si="39"/>
        <v>3.77</v>
      </c>
      <c r="X54" s="187">
        <f t="shared" si="39"/>
        <v>81.540000000000006</v>
      </c>
      <c r="Y54" s="99">
        <f t="shared" si="40"/>
        <v>0.44</v>
      </c>
      <c r="Z54" s="98">
        <f t="shared" si="41"/>
        <v>25.16</v>
      </c>
      <c r="AA54" s="42" t="s">
        <v>169</v>
      </c>
      <c r="AB54" s="42" t="s">
        <v>169</v>
      </c>
      <c r="AC54" s="264">
        <v>1</v>
      </c>
      <c r="AD54" s="224">
        <v>0.10416666666666667</v>
      </c>
      <c r="AE54" s="40">
        <f t="shared" si="48"/>
        <v>3.9576388888888889</v>
      </c>
      <c r="AF54" s="40">
        <f t="shared" si="49"/>
        <v>10.042361111111113</v>
      </c>
      <c r="AG54" s="39">
        <f t="shared" si="42"/>
        <v>2.2999999999999998</v>
      </c>
      <c r="AH54" s="187">
        <f t="shared" si="43"/>
        <v>87.56</v>
      </c>
      <c r="AI54" s="99">
        <f t="shared" si="44"/>
        <v>0.28000000000000003</v>
      </c>
      <c r="AJ54" s="98">
        <f t="shared" si="45"/>
        <v>26.65</v>
      </c>
      <c r="AK54" s="43" t="s">
        <v>188</v>
      </c>
      <c r="AL54" s="44">
        <v>200</v>
      </c>
      <c r="AM54" s="219">
        <v>187</v>
      </c>
      <c r="AN54" s="144">
        <f t="shared" si="46"/>
        <v>93.5</v>
      </c>
      <c r="AO54" s="144">
        <f t="shared" si="47"/>
        <v>62.500000000000014</v>
      </c>
    </row>
    <row r="55" spans="1:41" ht="47.4">
      <c r="A55" s="166" t="s">
        <v>116</v>
      </c>
      <c r="B55" s="167"/>
      <c r="C55" s="168">
        <f>SUM(C48:C54)</f>
        <v>0.33333333333333337</v>
      </c>
      <c r="D55" s="168">
        <f>SUM(D48:D54)</f>
        <v>0</v>
      </c>
      <c r="E55" s="168">
        <f t="shared" ref="E55:M55" si="54">SUM(E48:E54)</f>
        <v>0.27083333333333331</v>
      </c>
      <c r="F55" s="168">
        <f t="shared" si="54"/>
        <v>0</v>
      </c>
      <c r="G55" s="168">
        <f t="shared" si="54"/>
        <v>0</v>
      </c>
      <c r="H55" s="168">
        <f t="shared" si="54"/>
        <v>0.25</v>
      </c>
      <c r="I55" s="168">
        <f t="shared" si="54"/>
        <v>0</v>
      </c>
      <c r="J55" s="168">
        <f t="shared" si="54"/>
        <v>0.16666666666666669</v>
      </c>
      <c r="K55" s="168">
        <f t="shared" si="54"/>
        <v>0.16666666666666666</v>
      </c>
      <c r="L55" s="168">
        <f t="shared" si="54"/>
        <v>0</v>
      </c>
      <c r="M55" s="168">
        <f t="shared" si="54"/>
        <v>0</v>
      </c>
      <c r="N55" s="167"/>
      <c r="O55" s="167"/>
      <c r="P55" s="167"/>
      <c r="Q55" s="167"/>
      <c r="R55" s="167"/>
      <c r="S55" s="167"/>
      <c r="T55" s="168">
        <f>SUM(T48:T54)</f>
        <v>1.1875</v>
      </c>
      <c r="U55" s="168">
        <f>U54</f>
        <v>3.6041666666666661</v>
      </c>
      <c r="V55" s="168">
        <f>V54</f>
        <v>9.4722222222222179</v>
      </c>
      <c r="W55" s="167">
        <f>ROUND(T55/$T$81*100,2)</f>
        <v>26.87</v>
      </c>
      <c r="X55" s="221">
        <f>ROUND(U55/$T$81*100,2)</f>
        <v>81.540000000000006</v>
      </c>
      <c r="Y55" s="169">
        <f>ROUND(T55/$U$16*100,2)</f>
        <v>3.15</v>
      </c>
      <c r="Z55" s="170">
        <f>ROUND(V55/$U$16*100,2)</f>
        <v>25.16</v>
      </c>
      <c r="AA55" s="167"/>
      <c r="AB55" s="167"/>
      <c r="AC55" s="167"/>
      <c r="AD55" s="168">
        <f>SUM(AD48:AD54)</f>
        <v>1.6145833333333333</v>
      </c>
      <c r="AE55" s="168">
        <f>AE54</f>
        <v>3.9576388888888889</v>
      </c>
      <c r="AF55" s="168">
        <f>AF54</f>
        <v>10.042361111111113</v>
      </c>
      <c r="AG55" s="167">
        <f>ROUND(AD55/$AD$81*100,2)</f>
        <v>35.72</v>
      </c>
      <c r="AH55" s="167">
        <f>ROUND(AE55/$AD$81*100,2)</f>
        <v>87.56</v>
      </c>
      <c r="AI55" s="567">
        <f t="shared" ref="AI55" si="55">ROUND(AD55/$Y$17*100,2)</f>
        <v>4.28</v>
      </c>
      <c r="AJ55" s="290">
        <f t="shared" ref="AJ55" si="56">ROUND(AF55/$Y$17*100,2)</f>
        <v>26.65</v>
      </c>
      <c r="AK55" s="171"/>
      <c r="AL55" s="167"/>
      <c r="AM55" s="167"/>
      <c r="AN55" s="172"/>
      <c r="AO55" s="172"/>
    </row>
    <row r="56" spans="1:41" ht="47.4">
      <c r="A56" s="173" t="s">
        <v>195</v>
      </c>
      <c r="B56" s="597"/>
      <c r="C56" s="590"/>
      <c r="D56" s="590"/>
      <c r="E56" s="590"/>
      <c r="F56" s="590"/>
      <c r="G56" s="590"/>
      <c r="H56" s="590"/>
      <c r="I56" s="590"/>
      <c r="J56" s="590"/>
      <c r="K56" s="590"/>
      <c r="L56" s="590"/>
      <c r="M56" s="590"/>
      <c r="N56" s="590"/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  <c r="AB56" s="590"/>
      <c r="AC56" s="590"/>
      <c r="AD56" s="590"/>
      <c r="AE56" s="590"/>
      <c r="AF56" s="590"/>
      <c r="AG56" s="590"/>
      <c r="AH56" s="590"/>
      <c r="AI56" s="590"/>
      <c r="AJ56" s="590"/>
      <c r="AK56" s="590"/>
      <c r="AL56" s="590"/>
      <c r="AM56" s="590"/>
      <c r="AN56" s="590"/>
      <c r="AO56" s="590"/>
    </row>
    <row r="57" spans="1:41" ht="33" customHeight="1">
      <c r="A57" s="58" t="s">
        <v>196</v>
      </c>
      <c r="B57" s="120">
        <v>1</v>
      </c>
      <c r="C57" s="191"/>
      <c r="D57" s="120"/>
      <c r="E57" s="120"/>
      <c r="F57" s="120"/>
      <c r="G57" s="120"/>
      <c r="H57" s="120"/>
      <c r="I57" s="121"/>
      <c r="J57" s="120"/>
      <c r="K57" s="122"/>
      <c r="L57" s="120"/>
      <c r="M57" s="206">
        <v>1.0416666666666666E-2</v>
      </c>
      <c r="N57" s="41" t="s">
        <v>87</v>
      </c>
      <c r="O57" s="42" t="s">
        <v>165</v>
      </c>
      <c r="P57" s="42" t="s">
        <v>165</v>
      </c>
      <c r="Q57" s="42" t="s">
        <v>169</v>
      </c>
      <c r="R57" s="192">
        <v>2</v>
      </c>
      <c r="S57" s="262">
        <v>1</v>
      </c>
      <c r="T57" s="124">
        <f t="shared" ref="T57:T69" si="57">SUM(C57:M57)</f>
        <v>1.0416666666666666E-2</v>
      </c>
      <c r="U57" s="124">
        <f>U55+T57</f>
        <v>3.6145833333333326</v>
      </c>
      <c r="V57" s="124">
        <f>V55+T57</f>
        <v>9.482638888888884</v>
      </c>
      <c r="W57" s="125">
        <f t="shared" ref="W57:W71" si="58">ROUND(T57/$T$81*100,2)</f>
        <v>0.24</v>
      </c>
      <c r="X57" s="193">
        <f t="shared" ref="X57:X71" si="59">ROUND(U57/$T$81*100,2)</f>
        <v>81.78</v>
      </c>
      <c r="Y57" s="99">
        <f t="shared" ref="Y57:Y70" si="60">ROUND(T57/$U$17*100,2)</f>
        <v>0.03</v>
      </c>
      <c r="Z57" s="98">
        <f t="shared" ref="Z57:Z70" si="61">ROUND(V57/$U$17*100,2)</f>
        <v>25.19</v>
      </c>
      <c r="AA57" s="42" t="s">
        <v>165</v>
      </c>
      <c r="AB57" s="42" t="s">
        <v>165</v>
      </c>
      <c r="AC57" s="262">
        <v>1</v>
      </c>
      <c r="AD57" s="224">
        <v>1.0416666666666666E-2</v>
      </c>
      <c r="AE57" s="40">
        <f>AE55+AD57</f>
        <v>3.9680555555555554</v>
      </c>
      <c r="AF57" s="40">
        <f>AF55+AD57</f>
        <v>10.052777777777779</v>
      </c>
      <c r="AG57" s="39">
        <f t="shared" ref="AG57:AG70" si="62">ROUND(AD57/$AD$81*100,2)</f>
        <v>0.23</v>
      </c>
      <c r="AH57" s="187">
        <f t="shared" ref="AH57:AH70" si="63">ROUND(AE57/$AD$81*100,2)</f>
        <v>87.79</v>
      </c>
      <c r="AI57" s="99">
        <f t="shared" ref="AI57:AI70" si="64">ROUND(AD57/$Y$17*100,2)</f>
        <v>0.03</v>
      </c>
      <c r="AJ57" s="98">
        <f t="shared" ref="AJ57:AJ70" si="65">ROUND(AF57/$Y$17*100,2)</f>
        <v>26.68</v>
      </c>
      <c r="AK57" s="60" t="s">
        <v>123</v>
      </c>
      <c r="AL57" s="45" t="s">
        <v>124</v>
      </c>
      <c r="AM57" s="45" t="s">
        <v>124</v>
      </c>
      <c r="AN57" s="59" t="s">
        <v>124</v>
      </c>
      <c r="AO57" s="144">
        <f t="shared" ref="AO57:AO70" si="66">AD57/T57*100</f>
        <v>100</v>
      </c>
    </row>
    <row r="58" spans="1:41" ht="33" customHeight="1">
      <c r="A58" s="58" t="s">
        <v>197</v>
      </c>
      <c r="B58" s="44">
        <v>1</v>
      </c>
      <c r="C58" s="40"/>
      <c r="D58" s="44"/>
      <c r="E58" s="44"/>
      <c r="F58" s="206">
        <v>1.3888888888888888E-2</v>
      </c>
      <c r="G58" s="44"/>
      <c r="H58" s="44"/>
      <c r="I58" s="46"/>
      <c r="J58" s="44"/>
      <c r="K58" s="97"/>
      <c r="L58" s="44"/>
      <c r="M58" s="44"/>
      <c r="N58" s="41" t="s">
        <v>87</v>
      </c>
      <c r="O58" s="42" t="s">
        <v>170</v>
      </c>
      <c r="P58" s="42" t="s">
        <v>170</v>
      </c>
      <c r="Q58" s="42" t="s">
        <v>169</v>
      </c>
      <c r="R58" s="186">
        <v>2</v>
      </c>
      <c r="S58" s="262">
        <v>1</v>
      </c>
      <c r="T58" s="40">
        <f t="shared" si="57"/>
        <v>1.3888888888888888E-2</v>
      </c>
      <c r="U58" s="40">
        <f t="shared" ref="U58:U69" si="67">U57+T58</f>
        <v>3.6284722222222214</v>
      </c>
      <c r="V58" s="40">
        <f t="shared" ref="V58:V67" si="68">V57+T58</f>
        <v>9.4965277777777732</v>
      </c>
      <c r="W58" s="39">
        <f t="shared" si="58"/>
        <v>0.31</v>
      </c>
      <c r="X58" s="187">
        <f t="shared" si="59"/>
        <v>82.09</v>
      </c>
      <c r="Y58" s="99">
        <f t="shared" si="60"/>
        <v>0.04</v>
      </c>
      <c r="Z58" s="98">
        <f t="shared" si="61"/>
        <v>25.22</v>
      </c>
      <c r="AA58" s="42" t="s">
        <v>170</v>
      </c>
      <c r="AB58" s="42" t="s">
        <v>170</v>
      </c>
      <c r="AC58" s="262">
        <v>1</v>
      </c>
      <c r="AD58" s="224">
        <v>1.3888888888888888E-2</v>
      </c>
      <c r="AE58" s="40">
        <f t="shared" ref="AE58:AE70" si="69">AE57+AD58</f>
        <v>3.9819444444444443</v>
      </c>
      <c r="AF58" s="40">
        <f t="shared" ref="AF58:AF70" si="70">AF57+AD58</f>
        <v>10.066666666666668</v>
      </c>
      <c r="AG58" s="39">
        <f t="shared" si="62"/>
        <v>0.31</v>
      </c>
      <c r="AH58" s="187">
        <f t="shared" si="63"/>
        <v>88.09</v>
      </c>
      <c r="AI58" s="99">
        <f t="shared" si="64"/>
        <v>0.04</v>
      </c>
      <c r="AJ58" s="98">
        <f t="shared" si="65"/>
        <v>26.71</v>
      </c>
      <c r="AK58" s="60" t="s">
        <v>123</v>
      </c>
      <c r="AL58" s="45" t="s">
        <v>124</v>
      </c>
      <c r="AM58" s="45" t="s">
        <v>124</v>
      </c>
      <c r="AN58" s="59" t="s">
        <v>124</v>
      </c>
      <c r="AO58" s="144">
        <f t="shared" si="66"/>
        <v>100</v>
      </c>
    </row>
    <row r="59" spans="1:41" ht="33" customHeight="1">
      <c r="A59" s="58" t="s">
        <v>198</v>
      </c>
      <c r="B59" s="44">
        <v>1</v>
      </c>
      <c r="C59" s="44"/>
      <c r="D59" s="44"/>
      <c r="E59" s="44"/>
      <c r="F59" s="44"/>
      <c r="G59" s="206">
        <v>2.0833333333333332E-2</v>
      </c>
      <c r="H59" s="44"/>
      <c r="I59" s="44"/>
      <c r="J59" s="44"/>
      <c r="K59" s="97"/>
      <c r="L59" s="46"/>
      <c r="M59" s="51"/>
      <c r="N59" s="41" t="s">
        <v>87</v>
      </c>
      <c r="O59" s="42" t="s">
        <v>170</v>
      </c>
      <c r="P59" s="42" t="s">
        <v>170</v>
      </c>
      <c r="Q59" s="42" t="s">
        <v>169</v>
      </c>
      <c r="R59" s="186">
        <v>2</v>
      </c>
      <c r="S59" s="262">
        <v>1</v>
      </c>
      <c r="T59" s="40">
        <f t="shared" si="57"/>
        <v>2.0833333333333332E-2</v>
      </c>
      <c r="U59" s="40">
        <f t="shared" si="67"/>
        <v>3.6493055555555549</v>
      </c>
      <c r="V59" s="40">
        <f>V58+T59</f>
        <v>9.5173611111111072</v>
      </c>
      <c r="W59" s="39">
        <f t="shared" si="58"/>
        <v>0.47</v>
      </c>
      <c r="X59" s="187">
        <f t="shared" si="59"/>
        <v>82.56</v>
      </c>
      <c r="Y59" s="99">
        <f t="shared" si="60"/>
        <v>0.06</v>
      </c>
      <c r="Z59" s="98">
        <f t="shared" si="61"/>
        <v>25.28</v>
      </c>
      <c r="AA59" s="42" t="s">
        <v>170</v>
      </c>
      <c r="AB59" s="42" t="s">
        <v>170</v>
      </c>
      <c r="AC59" s="262">
        <v>1</v>
      </c>
      <c r="AD59" s="224">
        <v>2.0833333333333332E-2</v>
      </c>
      <c r="AE59" s="40">
        <f t="shared" si="69"/>
        <v>4.0027777777777773</v>
      </c>
      <c r="AF59" s="40">
        <f t="shared" si="70"/>
        <v>10.087500000000002</v>
      </c>
      <c r="AG59" s="39">
        <f t="shared" si="62"/>
        <v>0.46</v>
      </c>
      <c r="AH59" s="187">
        <f t="shared" si="63"/>
        <v>88.55</v>
      </c>
      <c r="AI59" s="99">
        <f t="shared" si="64"/>
        <v>0.06</v>
      </c>
      <c r="AJ59" s="98">
        <f t="shared" si="65"/>
        <v>26.77</v>
      </c>
      <c r="AK59" s="60" t="s">
        <v>123</v>
      </c>
      <c r="AL59" s="45" t="s">
        <v>124</v>
      </c>
      <c r="AM59" s="45" t="s">
        <v>124</v>
      </c>
      <c r="AN59" s="59" t="s">
        <v>124</v>
      </c>
      <c r="AO59" s="144">
        <f t="shared" si="66"/>
        <v>100</v>
      </c>
    </row>
    <row r="60" spans="1:41" ht="33" customHeight="1">
      <c r="A60" s="58" t="s">
        <v>199</v>
      </c>
      <c r="B60" s="44">
        <v>1</v>
      </c>
      <c r="C60" s="44"/>
      <c r="D60" s="44"/>
      <c r="E60" s="44"/>
      <c r="F60" s="44"/>
      <c r="G60" s="206">
        <v>2.0833333333333332E-2</v>
      </c>
      <c r="H60" s="44"/>
      <c r="I60" s="44"/>
      <c r="J60" s="44"/>
      <c r="K60" s="97"/>
      <c r="L60" s="46"/>
      <c r="M60" s="44"/>
      <c r="N60" s="41" t="s">
        <v>87</v>
      </c>
      <c r="O60" s="42" t="s">
        <v>170</v>
      </c>
      <c r="P60" s="42" t="s">
        <v>170</v>
      </c>
      <c r="Q60" s="42" t="s">
        <v>169</v>
      </c>
      <c r="R60" s="186">
        <v>2</v>
      </c>
      <c r="S60" s="262">
        <v>1</v>
      </c>
      <c r="T60" s="40">
        <f t="shared" si="57"/>
        <v>2.0833333333333332E-2</v>
      </c>
      <c r="U60" s="40">
        <f t="shared" si="67"/>
        <v>3.6701388888888884</v>
      </c>
      <c r="V60" s="40">
        <f t="shared" si="68"/>
        <v>9.5381944444444411</v>
      </c>
      <c r="W60" s="39">
        <f t="shared" si="58"/>
        <v>0.47</v>
      </c>
      <c r="X60" s="187">
        <f t="shared" si="59"/>
        <v>83.03</v>
      </c>
      <c r="Y60" s="99">
        <f t="shared" si="60"/>
        <v>0.06</v>
      </c>
      <c r="Z60" s="98">
        <f t="shared" si="61"/>
        <v>25.33</v>
      </c>
      <c r="AA60" s="42" t="s">
        <v>170</v>
      </c>
      <c r="AB60" s="42" t="s">
        <v>170</v>
      </c>
      <c r="AC60" s="262">
        <v>1</v>
      </c>
      <c r="AD60" s="224">
        <v>1.7361111111111112E-2</v>
      </c>
      <c r="AE60" s="40">
        <f t="shared" si="69"/>
        <v>4.020138888888888</v>
      </c>
      <c r="AF60" s="40">
        <f t="shared" si="70"/>
        <v>10.104861111111113</v>
      </c>
      <c r="AG60" s="39">
        <f t="shared" si="62"/>
        <v>0.38</v>
      </c>
      <c r="AH60" s="187">
        <f t="shared" si="63"/>
        <v>88.94</v>
      </c>
      <c r="AI60" s="99">
        <f t="shared" si="64"/>
        <v>0.05</v>
      </c>
      <c r="AJ60" s="98">
        <f t="shared" si="65"/>
        <v>26.82</v>
      </c>
      <c r="AK60" s="60" t="s">
        <v>123</v>
      </c>
      <c r="AL60" s="45" t="s">
        <v>124</v>
      </c>
      <c r="AM60" s="45" t="s">
        <v>124</v>
      </c>
      <c r="AN60" s="59" t="s">
        <v>124</v>
      </c>
      <c r="AO60" s="144">
        <f t="shared" si="66"/>
        <v>83.333333333333343</v>
      </c>
    </row>
    <row r="61" spans="1:41" ht="33" customHeight="1">
      <c r="A61" s="58" t="s">
        <v>200</v>
      </c>
      <c r="B61" s="44">
        <v>1</v>
      </c>
      <c r="C61" s="97"/>
      <c r="D61" s="44"/>
      <c r="E61" s="44"/>
      <c r="F61" s="206">
        <v>2.7777777777777776E-2</v>
      </c>
      <c r="G61" s="46"/>
      <c r="H61" s="44"/>
      <c r="I61" s="44"/>
      <c r="J61" s="44"/>
      <c r="K61" s="97"/>
      <c r="L61" s="44"/>
      <c r="M61" s="44"/>
      <c r="N61" s="41" t="s">
        <v>87</v>
      </c>
      <c r="O61" s="42" t="s">
        <v>170</v>
      </c>
      <c r="P61" s="42" t="s">
        <v>170</v>
      </c>
      <c r="Q61" s="42" t="s">
        <v>169</v>
      </c>
      <c r="R61" s="42">
        <v>1</v>
      </c>
      <c r="S61" s="262">
        <v>1</v>
      </c>
      <c r="T61" s="40">
        <f t="shared" si="57"/>
        <v>2.7777777777777776E-2</v>
      </c>
      <c r="U61" s="40">
        <f t="shared" si="67"/>
        <v>3.6979166666666661</v>
      </c>
      <c r="V61" s="40">
        <f t="shared" si="68"/>
        <v>9.5659722222222197</v>
      </c>
      <c r="W61" s="39">
        <f t="shared" si="58"/>
        <v>0.63</v>
      </c>
      <c r="X61" s="187">
        <f t="shared" si="59"/>
        <v>83.66</v>
      </c>
      <c r="Y61" s="99">
        <f t="shared" si="60"/>
        <v>7.0000000000000007E-2</v>
      </c>
      <c r="Z61" s="98">
        <f t="shared" si="61"/>
        <v>25.41</v>
      </c>
      <c r="AA61" s="42" t="s">
        <v>168</v>
      </c>
      <c r="AB61" s="42" t="s">
        <v>168</v>
      </c>
      <c r="AC61" s="262">
        <v>1</v>
      </c>
      <c r="AD61" s="224">
        <v>2.7777777777777776E-2</v>
      </c>
      <c r="AE61" s="40">
        <f t="shared" si="69"/>
        <v>4.0479166666666657</v>
      </c>
      <c r="AF61" s="40">
        <f t="shared" si="70"/>
        <v>10.132638888888891</v>
      </c>
      <c r="AG61" s="39">
        <f t="shared" si="62"/>
        <v>0.61</v>
      </c>
      <c r="AH61" s="187">
        <f t="shared" si="63"/>
        <v>89.55</v>
      </c>
      <c r="AI61" s="99">
        <f t="shared" si="64"/>
        <v>7.0000000000000007E-2</v>
      </c>
      <c r="AJ61" s="98">
        <f t="shared" si="65"/>
        <v>26.89</v>
      </c>
      <c r="AK61" s="60" t="s">
        <v>123</v>
      </c>
      <c r="AL61" s="45" t="s">
        <v>124</v>
      </c>
      <c r="AM61" s="45" t="s">
        <v>124</v>
      </c>
      <c r="AN61" s="59" t="s">
        <v>124</v>
      </c>
      <c r="AO61" s="144">
        <f t="shared" si="66"/>
        <v>100</v>
      </c>
    </row>
    <row r="62" spans="1:41" ht="33" customHeight="1">
      <c r="A62" s="58" t="s">
        <v>201</v>
      </c>
      <c r="B62" s="44">
        <v>1</v>
      </c>
      <c r="C62" s="44"/>
      <c r="D62" s="44"/>
      <c r="E62" s="44"/>
      <c r="F62" s="206">
        <v>3.4722222222222224E-2</v>
      </c>
      <c r="G62" s="46"/>
      <c r="H62" s="44"/>
      <c r="I62" s="44"/>
      <c r="J62" s="44"/>
      <c r="K62" s="97"/>
      <c r="L62" s="44"/>
      <c r="M62" s="44"/>
      <c r="N62" s="41" t="s">
        <v>87</v>
      </c>
      <c r="O62" s="42" t="s">
        <v>170</v>
      </c>
      <c r="P62" s="42" t="s">
        <v>170</v>
      </c>
      <c r="Q62" s="42" t="s">
        <v>169</v>
      </c>
      <c r="R62" s="42">
        <v>1</v>
      </c>
      <c r="S62" s="262">
        <v>1</v>
      </c>
      <c r="T62" s="40">
        <f>SUM(C62:M62)</f>
        <v>3.4722222222222224E-2</v>
      </c>
      <c r="U62" s="40">
        <f t="shared" si="67"/>
        <v>3.7326388888888884</v>
      </c>
      <c r="V62" s="40">
        <f>V61+T62</f>
        <v>9.6006944444444411</v>
      </c>
      <c r="W62" s="39">
        <f t="shared" si="58"/>
        <v>0.79</v>
      </c>
      <c r="X62" s="187">
        <f t="shared" si="59"/>
        <v>84.45</v>
      </c>
      <c r="Y62" s="99">
        <f t="shared" si="60"/>
        <v>0.09</v>
      </c>
      <c r="Z62" s="98">
        <f t="shared" si="61"/>
        <v>25.5</v>
      </c>
      <c r="AA62" s="42" t="s">
        <v>168</v>
      </c>
      <c r="AB62" s="42" t="s">
        <v>168</v>
      </c>
      <c r="AC62" s="262">
        <v>1</v>
      </c>
      <c r="AD62" s="224">
        <v>2.0833333333333332E-2</v>
      </c>
      <c r="AE62" s="40">
        <f t="shared" si="69"/>
        <v>4.0687499999999988</v>
      </c>
      <c r="AF62" s="40">
        <f t="shared" si="70"/>
        <v>10.153472222222225</v>
      </c>
      <c r="AG62" s="39">
        <f t="shared" si="62"/>
        <v>0.46</v>
      </c>
      <c r="AH62" s="187">
        <f t="shared" si="63"/>
        <v>90.01</v>
      </c>
      <c r="AI62" s="99">
        <f t="shared" si="64"/>
        <v>0.06</v>
      </c>
      <c r="AJ62" s="98">
        <f t="shared" si="65"/>
        <v>26.94</v>
      </c>
      <c r="AK62" s="60" t="s">
        <v>123</v>
      </c>
      <c r="AL62" s="45" t="s">
        <v>124</v>
      </c>
      <c r="AM62" s="45" t="s">
        <v>124</v>
      </c>
      <c r="AN62" s="59" t="s">
        <v>124</v>
      </c>
      <c r="AO62" s="144">
        <f t="shared" si="66"/>
        <v>60</v>
      </c>
    </row>
    <row r="63" spans="1:41" ht="33" customHeight="1">
      <c r="A63" s="58" t="s">
        <v>202</v>
      </c>
      <c r="B63" s="44">
        <v>1</v>
      </c>
      <c r="C63" s="97"/>
      <c r="D63" s="44"/>
      <c r="E63" s="44"/>
      <c r="F63" s="46"/>
      <c r="G63" s="206">
        <v>2.0833333333333332E-2</v>
      </c>
      <c r="H63" s="44"/>
      <c r="I63" s="44"/>
      <c r="J63" s="44"/>
      <c r="K63" s="97"/>
      <c r="L63" s="44"/>
      <c r="M63" s="44"/>
      <c r="N63" s="222" t="s">
        <v>87</v>
      </c>
      <c r="O63" s="225" t="s">
        <v>168</v>
      </c>
      <c r="P63" s="225" t="s">
        <v>168</v>
      </c>
      <c r="Q63" s="225" t="s">
        <v>169</v>
      </c>
      <c r="R63" s="225">
        <v>2</v>
      </c>
      <c r="S63" s="262">
        <v>1</v>
      </c>
      <c r="T63" s="226">
        <f>SUM(C63:M63)</f>
        <v>2.0833333333333332E-2</v>
      </c>
      <c r="U63" s="226">
        <f t="shared" si="67"/>
        <v>3.7534722222222219</v>
      </c>
      <c r="V63" s="226">
        <f t="shared" si="68"/>
        <v>9.621527777777775</v>
      </c>
      <c r="W63" s="227">
        <f t="shared" si="58"/>
        <v>0.47</v>
      </c>
      <c r="X63" s="228">
        <f t="shared" si="59"/>
        <v>84.92</v>
      </c>
      <c r="Y63" s="99">
        <f t="shared" si="60"/>
        <v>0.06</v>
      </c>
      <c r="Z63" s="98">
        <f t="shared" si="61"/>
        <v>25.56</v>
      </c>
      <c r="AA63" s="175" t="s">
        <v>168</v>
      </c>
      <c r="AB63" s="175" t="s">
        <v>168</v>
      </c>
      <c r="AC63" s="269">
        <v>1</v>
      </c>
      <c r="AD63" s="232">
        <v>3.125E-2</v>
      </c>
      <c r="AE63" s="40">
        <f t="shared" si="69"/>
        <v>4.0999999999999988</v>
      </c>
      <c r="AF63" s="40">
        <f t="shared" si="70"/>
        <v>10.184722222222225</v>
      </c>
      <c r="AG63" s="39">
        <f t="shared" si="62"/>
        <v>0.69</v>
      </c>
      <c r="AH63" s="187">
        <f t="shared" si="63"/>
        <v>90.71</v>
      </c>
      <c r="AI63" s="99">
        <f t="shared" si="64"/>
        <v>0.08</v>
      </c>
      <c r="AJ63" s="98">
        <f t="shared" si="65"/>
        <v>27.03</v>
      </c>
      <c r="AK63" s="60" t="s">
        <v>123</v>
      </c>
      <c r="AL63" s="45" t="s">
        <v>124</v>
      </c>
      <c r="AM63" s="45" t="s">
        <v>124</v>
      </c>
      <c r="AN63" s="59" t="s">
        <v>124</v>
      </c>
      <c r="AO63" s="144">
        <f t="shared" si="66"/>
        <v>150</v>
      </c>
    </row>
    <row r="64" spans="1:41" ht="33" customHeight="1">
      <c r="A64" s="58" t="s">
        <v>203</v>
      </c>
      <c r="B64" s="44">
        <v>1</v>
      </c>
      <c r="C64" s="44"/>
      <c r="D64" s="44"/>
      <c r="E64" s="44"/>
      <c r="F64" s="46"/>
      <c r="G64" s="206">
        <v>2.0833333333333332E-2</v>
      </c>
      <c r="H64" s="44"/>
      <c r="I64" s="97"/>
      <c r="J64" s="97"/>
      <c r="K64" s="97"/>
      <c r="L64" s="44"/>
      <c r="M64" s="44"/>
      <c r="N64" s="222" t="s">
        <v>87</v>
      </c>
      <c r="O64" s="230" t="s">
        <v>168</v>
      </c>
      <c r="P64" s="230" t="s">
        <v>168</v>
      </c>
      <c r="Q64" s="230" t="s">
        <v>169</v>
      </c>
      <c r="R64" s="230">
        <v>3</v>
      </c>
      <c r="S64" s="265">
        <v>1</v>
      </c>
      <c r="T64" s="124">
        <f>SUM(C64:M64)</f>
        <v>2.0833333333333332E-2</v>
      </c>
      <c r="U64" s="124">
        <f t="shared" si="67"/>
        <v>3.7743055555555554</v>
      </c>
      <c r="V64" s="124">
        <f t="shared" si="68"/>
        <v>9.6423611111111089</v>
      </c>
      <c r="W64" s="125">
        <f t="shared" si="58"/>
        <v>0.47</v>
      </c>
      <c r="X64" s="193">
        <f t="shared" si="59"/>
        <v>85.39</v>
      </c>
      <c r="Y64" s="99">
        <f t="shared" si="60"/>
        <v>0.06</v>
      </c>
      <c r="Z64" s="98">
        <f t="shared" si="61"/>
        <v>25.61</v>
      </c>
      <c r="AA64" s="223" t="s">
        <v>169</v>
      </c>
      <c r="AB64" s="223" t="s">
        <v>169</v>
      </c>
      <c r="AC64" s="269">
        <v>1</v>
      </c>
      <c r="AD64" s="267">
        <v>4.1666666666666664E-2</v>
      </c>
      <c r="AE64" s="40">
        <f t="shared" si="69"/>
        <v>4.1416666666666657</v>
      </c>
      <c r="AF64" s="40">
        <f t="shared" si="70"/>
        <v>10.226388888888891</v>
      </c>
      <c r="AG64" s="39">
        <f t="shared" si="62"/>
        <v>0.92</v>
      </c>
      <c r="AH64" s="187">
        <f t="shared" si="63"/>
        <v>91.63</v>
      </c>
      <c r="AI64" s="99">
        <f t="shared" si="64"/>
        <v>0.11</v>
      </c>
      <c r="AJ64" s="98">
        <f t="shared" si="65"/>
        <v>27.14</v>
      </c>
      <c r="AK64" s="60" t="s">
        <v>123</v>
      </c>
      <c r="AL64" s="45" t="s">
        <v>124</v>
      </c>
      <c r="AM64" s="45" t="s">
        <v>124</v>
      </c>
      <c r="AN64" s="59" t="s">
        <v>124</v>
      </c>
      <c r="AO64" s="144">
        <f t="shared" si="66"/>
        <v>200</v>
      </c>
    </row>
    <row r="65" spans="1:41" ht="33" customHeight="1">
      <c r="A65" s="58" t="s">
        <v>204</v>
      </c>
      <c r="B65" s="44">
        <v>1</v>
      </c>
      <c r="C65" s="46"/>
      <c r="D65" s="44"/>
      <c r="E65" s="97"/>
      <c r="F65" s="44"/>
      <c r="G65" s="206">
        <v>2.7777777777777776E-2</v>
      </c>
      <c r="H65" s="44"/>
      <c r="I65" s="44"/>
      <c r="J65" s="44"/>
      <c r="K65" s="97"/>
      <c r="L65" s="44"/>
      <c r="M65" s="44"/>
      <c r="N65" s="222" t="s">
        <v>87</v>
      </c>
      <c r="O65" s="42" t="s">
        <v>183</v>
      </c>
      <c r="P65" s="42" t="s">
        <v>183</v>
      </c>
      <c r="Q65" s="42" t="s">
        <v>169</v>
      </c>
      <c r="R65" s="42">
        <v>2</v>
      </c>
      <c r="S65" s="262">
        <v>1</v>
      </c>
      <c r="T65" s="40">
        <f t="shared" si="57"/>
        <v>2.7777777777777776E-2</v>
      </c>
      <c r="U65" s="40">
        <f t="shared" si="67"/>
        <v>3.802083333333333</v>
      </c>
      <c r="V65" s="40">
        <f t="shared" si="68"/>
        <v>9.6701388888888875</v>
      </c>
      <c r="W65" s="39">
        <f t="shared" si="58"/>
        <v>0.63</v>
      </c>
      <c r="X65" s="187">
        <f t="shared" si="59"/>
        <v>86.02</v>
      </c>
      <c r="Y65" s="99">
        <f t="shared" si="60"/>
        <v>7.0000000000000007E-2</v>
      </c>
      <c r="Z65" s="98">
        <f t="shared" si="61"/>
        <v>25.68</v>
      </c>
      <c r="AA65" s="230" t="s">
        <v>183</v>
      </c>
      <c r="AB65" s="230" t="s">
        <v>183</v>
      </c>
      <c r="AC65" s="265">
        <v>1</v>
      </c>
      <c r="AD65" s="233">
        <v>1.0416666666666666E-2</v>
      </c>
      <c r="AE65" s="40">
        <f t="shared" si="69"/>
        <v>4.1520833333333327</v>
      </c>
      <c r="AF65" s="40">
        <f t="shared" si="70"/>
        <v>10.236805555555557</v>
      </c>
      <c r="AG65" s="39">
        <f t="shared" si="62"/>
        <v>0.23</v>
      </c>
      <c r="AH65" s="187">
        <f t="shared" si="63"/>
        <v>91.86</v>
      </c>
      <c r="AI65" s="99">
        <f t="shared" si="64"/>
        <v>0.03</v>
      </c>
      <c r="AJ65" s="98">
        <f t="shared" si="65"/>
        <v>27.17</v>
      </c>
      <c r="AK65" s="60" t="s">
        <v>123</v>
      </c>
      <c r="AL65" s="45" t="s">
        <v>124</v>
      </c>
      <c r="AM65" s="45" t="s">
        <v>124</v>
      </c>
      <c r="AN65" s="59" t="s">
        <v>124</v>
      </c>
      <c r="AO65" s="144">
        <f t="shared" si="66"/>
        <v>37.5</v>
      </c>
    </row>
    <row r="66" spans="1:41" ht="33" customHeight="1">
      <c r="A66" s="58" t="s">
        <v>205</v>
      </c>
      <c r="B66" s="44">
        <v>2</v>
      </c>
      <c r="C66" s="44"/>
      <c r="D66" s="44"/>
      <c r="E66" s="206">
        <v>8.3333333333333329E-2</v>
      </c>
      <c r="F66" s="44"/>
      <c r="G66" s="46"/>
      <c r="H66" s="44"/>
      <c r="I66" s="44"/>
      <c r="J66" s="206">
        <v>8.3333333333333329E-2</v>
      </c>
      <c r="K66" s="97"/>
      <c r="L66" s="44"/>
      <c r="M66" s="97"/>
      <c r="N66" s="222" t="s">
        <v>87</v>
      </c>
      <c r="O66" s="42" t="s">
        <v>169</v>
      </c>
      <c r="P66" s="42" t="s">
        <v>169</v>
      </c>
      <c r="Q66" s="42" t="s">
        <v>169</v>
      </c>
      <c r="R66" s="42">
        <v>3</v>
      </c>
      <c r="S66" s="262">
        <v>1</v>
      </c>
      <c r="T66" s="40">
        <f>SUM(C66:M66)</f>
        <v>0.16666666666666666</v>
      </c>
      <c r="U66" s="40">
        <f t="shared" si="67"/>
        <v>3.9687499999999996</v>
      </c>
      <c r="V66" s="40">
        <f>V65+T66</f>
        <v>9.8368055555555536</v>
      </c>
      <c r="W66" s="39">
        <f t="shared" si="58"/>
        <v>3.77</v>
      </c>
      <c r="X66" s="187">
        <f t="shared" si="59"/>
        <v>89.79</v>
      </c>
      <c r="Y66" s="99">
        <f t="shared" si="60"/>
        <v>0.44</v>
      </c>
      <c r="Z66" s="98">
        <f t="shared" si="61"/>
        <v>26.13</v>
      </c>
      <c r="AA66" s="42" t="s">
        <v>169</v>
      </c>
      <c r="AB66" s="42" t="s">
        <v>169</v>
      </c>
      <c r="AC66" s="269">
        <v>1</v>
      </c>
      <c r="AD66" s="267">
        <v>4.1666666666666664E-2</v>
      </c>
      <c r="AE66" s="40">
        <f t="shared" si="69"/>
        <v>4.1937499999999996</v>
      </c>
      <c r="AF66" s="40">
        <f t="shared" si="70"/>
        <v>10.278472222222224</v>
      </c>
      <c r="AG66" s="39">
        <f t="shared" si="62"/>
        <v>0.92</v>
      </c>
      <c r="AH66" s="187">
        <f t="shared" si="63"/>
        <v>92.78</v>
      </c>
      <c r="AI66" s="99">
        <f t="shared" si="64"/>
        <v>0.11</v>
      </c>
      <c r="AJ66" s="98">
        <f t="shared" si="65"/>
        <v>27.28</v>
      </c>
      <c r="AK66" s="60" t="s">
        <v>123</v>
      </c>
      <c r="AL66" s="45" t="s">
        <v>124</v>
      </c>
      <c r="AM66" s="45" t="s">
        <v>124</v>
      </c>
      <c r="AN66" s="59" t="s">
        <v>124</v>
      </c>
      <c r="AO66" s="144">
        <f t="shared" si="66"/>
        <v>25</v>
      </c>
    </row>
    <row r="67" spans="1:41" ht="33" customHeight="1">
      <c r="A67" s="58" t="s">
        <v>206</v>
      </c>
      <c r="B67" s="44">
        <v>2</v>
      </c>
      <c r="C67" s="44"/>
      <c r="D67" s="44"/>
      <c r="E67" s="97"/>
      <c r="F67" s="206">
        <v>6.25E-2</v>
      </c>
      <c r="G67" s="46"/>
      <c r="H67" s="44"/>
      <c r="I67" s="206">
        <v>6.25E-2</v>
      </c>
      <c r="J67" s="44"/>
      <c r="K67" s="97"/>
      <c r="L67" s="44"/>
      <c r="M67" s="97"/>
      <c r="N67" s="222" t="s">
        <v>87</v>
      </c>
      <c r="O67" s="42" t="s">
        <v>169</v>
      </c>
      <c r="P67" s="42" t="s">
        <v>169</v>
      </c>
      <c r="Q67" s="42" t="s">
        <v>169</v>
      </c>
      <c r="R67" s="42">
        <v>3</v>
      </c>
      <c r="S67" s="262">
        <v>1</v>
      </c>
      <c r="T67" s="40">
        <f>SUM(C67:M67)</f>
        <v>0.125</v>
      </c>
      <c r="U67" s="40">
        <f t="shared" si="67"/>
        <v>4.09375</v>
      </c>
      <c r="V67" s="40">
        <f t="shared" si="68"/>
        <v>9.9618055555555536</v>
      </c>
      <c r="W67" s="39">
        <f t="shared" si="58"/>
        <v>2.83</v>
      </c>
      <c r="X67" s="187">
        <f t="shared" si="59"/>
        <v>92.62</v>
      </c>
      <c r="Y67" s="99">
        <f t="shared" si="60"/>
        <v>0.33</v>
      </c>
      <c r="Z67" s="98">
        <f t="shared" si="61"/>
        <v>26.46</v>
      </c>
      <c r="AA67" s="42" t="s">
        <v>169</v>
      </c>
      <c r="AB67" s="42" t="s">
        <v>169</v>
      </c>
      <c r="AC67" s="100">
        <v>1</v>
      </c>
      <c r="AD67" s="267">
        <v>0.125</v>
      </c>
      <c r="AE67" s="40">
        <f t="shared" si="69"/>
        <v>4.3187499999999996</v>
      </c>
      <c r="AF67" s="40">
        <f t="shared" si="70"/>
        <v>10.403472222222224</v>
      </c>
      <c r="AG67" s="39">
        <f t="shared" si="62"/>
        <v>2.77</v>
      </c>
      <c r="AH67" s="187">
        <f t="shared" si="63"/>
        <v>95.54</v>
      </c>
      <c r="AI67" s="99">
        <f t="shared" si="64"/>
        <v>0.33</v>
      </c>
      <c r="AJ67" s="98">
        <f t="shared" si="65"/>
        <v>27.61</v>
      </c>
      <c r="AK67" s="60" t="s">
        <v>123</v>
      </c>
      <c r="AL67" s="45" t="s">
        <v>124</v>
      </c>
      <c r="AM67" s="45" t="s">
        <v>124</v>
      </c>
      <c r="AN67" s="59" t="s">
        <v>124</v>
      </c>
      <c r="AO67" s="144">
        <f t="shared" si="66"/>
        <v>100</v>
      </c>
    </row>
    <row r="68" spans="1:41" ht="33" customHeight="1">
      <c r="A68" s="58" t="s">
        <v>207</v>
      </c>
      <c r="B68" s="44">
        <v>1</v>
      </c>
      <c r="C68" s="44"/>
      <c r="D68" s="44"/>
      <c r="E68" s="44"/>
      <c r="F68" s="44"/>
      <c r="G68" s="46"/>
      <c r="H68" s="44"/>
      <c r="I68" s="44"/>
      <c r="J68" s="44"/>
      <c r="K68" s="97"/>
      <c r="L68" s="206">
        <v>1.3888888888888888E-2</v>
      </c>
      <c r="M68" s="44"/>
      <c r="N68" s="222" t="s">
        <v>87</v>
      </c>
      <c r="O68" s="42" t="s">
        <v>169</v>
      </c>
      <c r="P68" s="42" t="s">
        <v>169</v>
      </c>
      <c r="Q68" s="42" t="s">
        <v>169</v>
      </c>
      <c r="R68" s="42">
        <v>2</v>
      </c>
      <c r="S68" s="262">
        <v>1</v>
      </c>
      <c r="T68" s="40">
        <f>SUM(C68:M68)</f>
        <v>1.3888888888888888E-2</v>
      </c>
      <c r="U68" s="40">
        <f t="shared" si="67"/>
        <v>4.1076388888888893</v>
      </c>
      <c r="V68" s="40">
        <f>V67+T68</f>
        <v>9.9756944444444429</v>
      </c>
      <c r="W68" s="39">
        <f t="shared" si="58"/>
        <v>0.31</v>
      </c>
      <c r="X68" s="187">
        <f t="shared" si="59"/>
        <v>92.93</v>
      </c>
      <c r="Y68" s="99">
        <f t="shared" si="60"/>
        <v>0.04</v>
      </c>
      <c r="Z68" s="98">
        <f t="shared" si="61"/>
        <v>26.5</v>
      </c>
      <c r="AA68" s="42" t="s">
        <v>169</v>
      </c>
      <c r="AB68" s="42" t="s">
        <v>169</v>
      </c>
      <c r="AC68" s="100">
        <v>1</v>
      </c>
      <c r="AD68" s="224">
        <v>2.0833333333333332E-2</v>
      </c>
      <c r="AE68" s="40">
        <f t="shared" si="69"/>
        <v>4.3395833333333327</v>
      </c>
      <c r="AF68" s="40">
        <f t="shared" si="70"/>
        <v>10.424305555555557</v>
      </c>
      <c r="AG68" s="39">
        <f t="shared" si="62"/>
        <v>0.46</v>
      </c>
      <c r="AH68" s="187">
        <f t="shared" si="63"/>
        <v>96.01</v>
      </c>
      <c r="AI68" s="99">
        <f t="shared" si="64"/>
        <v>0.06</v>
      </c>
      <c r="AJ68" s="98">
        <f t="shared" si="65"/>
        <v>27.66</v>
      </c>
      <c r="AK68" s="60" t="s">
        <v>123</v>
      </c>
      <c r="AL68" s="45" t="s">
        <v>124</v>
      </c>
      <c r="AM68" s="45" t="s">
        <v>124</v>
      </c>
      <c r="AN68" s="59" t="s">
        <v>124</v>
      </c>
      <c r="AO68" s="144">
        <f t="shared" si="66"/>
        <v>150</v>
      </c>
    </row>
    <row r="69" spans="1:41" ht="33" customHeight="1">
      <c r="A69" s="58" t="s">
        <v>208</v>
      </c>
      <c r="B69" s="44">
        <v>1</v>
      </c>
      <c r="C69" s="46"/>
      <c r="D69" s="44"/>
      <c r="E69" s="44"/>
      <c r="F69" s="44"/>
      <c r="G69" s="97"/>
      <c r="H69" s="44"/>
      <c r="I69" s="44"/>
      <c r="J69" s="44"/>
      <c r="K69" s="97"/>
      <c r="L69" s="44"/>
      <c r="M69" s="206">
        <v>1.0416666666666666E-2</v>
      </c>
      <c r="N69" s="222" t="s">
        <v>87</v>
      </c>
      <c r="O69" s="42" t="s">
        <v>169</v>
      </c>
      <c r="P69" s="42" t="s">
        <v>169</v>
      </c>
      <c r="Q69" s="42" t="s">
        <v>169</v>
      </c>
      <c r="R69" s="42">
        <v>2</v>
      </c>
      <c r="S69" s="262">
        <v>1</v>
      </c>
      <c r="T69" s="40">
        <f t="shared" si="57"/>
        <v>1.0416666666666666E-2</v>
      </c>
      <c r="U69" s="40">
        <f t="shared" si="67"/>
        <v>4.1180555555555562</v>
      </c>
      <c r="V69" s="40">
        <f>V68+T69</f>
        <v>9.9861111111111089</v>
      </c>
      <c r="W69" s="39">
        <f t="shared" si="58"/>
        <v>0.24</v>
      </c>
      <c r="X69" s="187">
        <f t="shared" si="59"/>
        <v>93.17</v>
      </c>
      <c r="Y69" s="99">
        <f t="shared" si="60"/>
        <v>0.03</v>
      </c>
      <c r="Z69" s="98">
        <f t="shared" si="61"/>
        <v>26.52</v>
      </c>
      <c r="AA69" s="42" t="s">
        <v>169</v>
      </c>
      <c r="AB69" s="42" t="s">
        <v>169</v>
      </c>
      <c r="AC69" s="100">
        <v>1</v>
      </c>
      <c r="AD69" s="224">
        <v>2.0833333333333332E-2</v>
      </c>
      <c r="AE69" s="40">
        <f t="shared" si="69"/>
        <v>4.3604166666666657</v>
      </c>
      <c r="AF69" s="40">
        <f t="shared" si="70"/>
        <v>10.445138888888891</v>
      </c>
      <c r="AG69" s="39">
        <f t="shared" si="62"/>
        <v>0.46</v>
      </c>
      <c r="AH69" s="187">
        <f t="shared" si="63"/>
        <v>96.47</v>
      </c>
      <c r="AI69" s="99">
        <f t="shared" si="64"/>
        <v>0.06</v>
      </c>
      <c r="AJ69" s="98">
        <f t="shared" si="65"/>
        <v>27.72</v>
      </c>
      <c r="AK69" s="60" t="s">
        <v>123</v>
      </c>
      <c r="AL69" s="45" t="s">
        <v>124</v>
      </c>
      <c r="AM69" s="45" t="s">
        <v>124</v>
      </c>
      <c r="AN69" s="59" t="s">
        <v>124</v>
      </c>
      <c r="AO69" s="144">
        <f t="shared" si="66"/>
        <v>200</v>
      </c>
    </row>
    <row r="70" spans="1:41" ht="33" customHeight="1">
      <c r="A70" s="58" t="s">
        <v>209</v>
      </c>
      <c r="B70" s="44">
        <v>1</v>
      </c>
      <c r="C70" s="266"/>
      <c r="D70" s="44"/>
      <c r="E70" s="44"/>
      <c r="F70" s="44"/>
      <c r="G70" s="266"/>
      <c r="H70" s="44"/>
      <c r="I70" s="267">
        <v>1.0416666666666666E-2</v>
      </c>
      <c r="J70" s="44"/>
      <c r="K70" s="266"/>
      <c r="L70" s="268"/>
      <c r="M70" s="268"/>
      <c r="N70" s="222" t="s">
        <v>87</v>
      </c>
      <c r="O70" s="42" t="s">
        <v>169</v>
      </c>
      <c r="P70" s="42" t="s">
        <v>169</v>
      </c>
      <c r="Q70" s="42" t="s">
        <v>169</v>
      </c>
      <c r="R70" s="42">
        <v>3</v>
      </c>
      <c r="S70" s="264">
        <v>1</v>
      </c>
      <c r="T70" s="40">
        <f>SUM(C70:M70)</f>
        <v>1.0416666666666666E-2</v>
      </c>
      <c r="U70" s="40">
        <f>U69+T70</f>
        <v>4.1284722222222232</v>
      </c>
      <c r="V70" s="40">
        <f>V69+T70</f>
        <v>9.996527777777775</v>
      </c>
      <c r="W70" s="39">
        <f t="shared" si="58"/>
        <v>0.24</v>
      </c>
      <c r="X70" s="187">
        <f t="shared" si="59"/>
        <v>93.4</v>
      </c>
      <c r="Y70" s="99">
        <f t="shared" si="60"/>
        <v>0.03</v>
      </c>
      <c r="Z70" s="98">
        <f t="shared" si="61"/>
        <v>26.55</v>
      </c>
      <c r="AA70" s="42" t="s">
        <v>169</v>
      </c>
      <c r="AB70" s="42" t="s">
        <v>169</v>
      </c>
      <c r="AC70" s="270">
        <v>1</v>
      </c>
      <c r="AD70" s="224">
        <v>1.0416666666666666E-2</v>
      </c>
      <c r="AE70" s="40">
        <f t="shared" si="69"/>
        <v>4.3708333333333327</v>
      </c>
      <c r="AF70" s="40">
        <f t="shared" si="70"/>
        <v>10.455555555555557</v>
      </c>
      <c r="AG70" s="39">
        <f t="shared" si="62"/>
        <v>0.23</v>
      </c>
      <c r="AH70" s="187">
        <f t="shared" si="63"/>
        <v>96.7</v>
      </c>
      <c r="AI70" s="99">
        <f t="shared" si="64"/>
        <v>0.03</v>
      </c>
      <c r="AJ70" s="98">
        <f t="shared" si="65"/>
        <v>27.75</v>
      </c>
      <c r="AK70" s="60" t="s">
        <v>123</v>
      </c>
      <c r="AL70" s="45" t="s">
        <v>124</v>
      </c>
      <c r="AM70" s="45" t="s">
        <v>124</v>
      </c>
      <c r="AN70" s="59" t="s">
        <v>124</v>
      </c>
      <c r="AO70" s="144">
        <f t="shared" si="66"/>
        <v>100</v>
      </c>
    </row>
    <row r="71" spans="1:41" ht="47.4">
      <c r="A71" s="61" t="s">
        <v>116</v>
      </c>
      <c r="B71" s="62"/>
      <c r="C71" s="63">
        <f t="shared" ref="C71:M71" si="71">SUM(C57:C70)</f>
        <v>0</v>
      </c>
      <c r="D71" s="63">
        <f t="shared" si="71"/>
        <v>0</v>
      </c>
      <c r="E71" s="63">
        <f t="shared" si="71"/>
        <v>8.3333333333333329E-2</v>
      </c>
      <c r="F71" s="63">
        <f t="shared" si="71"/>
        <v>0.1388888888888889</v>
      </c>
      <c r="G71" s="63">
        <f t="shared" si="71"/>
        <v>0.1111111111111111</v>
      </c>
      <c r="H71" s="63">
        <f t="shared" si="71"/>
        <v>0</v>
      </c>
      <c r="I71" s="63">
        <f t="shared" si="71"/>
        <v>7.2916666666666671E-2</v>
      </c>
      <c r="J71" s="63">
        <f t="shared" si="71"/>
        <v>8.3333333333333329E-2</v>
      </c>
      <c r="K71" s="63">
        <f t="shared" si="71"/>
        <v>0</v>
      </c>
      <c r="L71" s="63">
        <f t="shared" si="71"/>
        <v>1.3888888888888888E-2</v>
      </c>
      <c r="M71" s="63">
        <f t="shared" si="71"/>
        <v>2.0833333333333332E-2</v>
      </c>
      <c r="N71" s="62"/>
      <c r="O71" s="62"/>
      <c r="P71" s="62"/>
      <c r="Q71" s="62"/>
      <c r="R71" s="62"/>
      <c r="S71" s="62"/>
      <c r="T71" s="63">
        <f>SUM(T57:T70)</f>
        <v>0.52430555555555547</v>
      </c>
      <c r="U71" s="63">
        <f>U70</f>
        <v>4.1284722222222232</v>
      </c>
      <c r="V71" s="63">
        <f>V70</f>
        <v>9.996527777777775</v>
      </c>
      <c r="W71" s="62">
        <f t="shared" si="58"/>
        <v>11.86</v>
      </c>
      <c r="X71" s="62">
        <f t="shared" si="59"/>
        <v>93.4</v>
      </c>
      <c r="Y71" s="103">
        <f>ROUND(T71/$U$16*100,2)</f>
        <v>1.39</v>
      </c>
      <c r="Z71" s="104">
        <f>ROUND(V71/$U$16*100,2)</f>
        <v>26.55</v>
      </c>
      <c r="AA71" s="62"/>
      <c r="AB71" s="62"/>
      <c r="AC71" s="62"/>
      <c r="AD71" s="63">
        <f>SUM(AD57:AD70)</f>
        <v>0.41319444444444436</v>
      </c>
      <c r="AE71" s="63">
        <f>AE70</f>
        <v>4.3708333333333327</v>
      </c>
      <c r="AF71" s="63">
        <f>AF70</f>
        <v>10.455555555555557</v>
      </c>
      <c r="AG71" s="62">
        <f>ROUND(AD71/$AD$81*100,2)</f>
        <v>9.14</v>
      </c>
      <c r="AH71" s="62">
        <f>ROUND(AE71/$AD$81*100,2)</f>
        <v>96.7</v>
      </c>
      <c r="AI71" s="103">
        <f t="shared" ref="AI71" si="72">ROUND(AD71/$Y$17*100,2)</f>
        <v>1.1000000000000001</v>
      </c>
      <c r="AJ71" s="104">
        <f t="shared" ref="AJ71" si="73">ROUND(AF71/$Y$17*100,2)</f>
        <v>27.75</v>
      </c>
      <c r="AK71" s="64"/>
      <c r="AL71" s="62"/>
      <c r="AM71" s="62"/>
      <c r="AN71" s="65"/>
      <c r="AO71" s="65"/>
    </row>
    <row r="72" spans="1:41" ht="47.4">
      <c r="A72" s="66" t="s">
        <v>210</v>
      </c>
      <c r="B72" s="584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</row>
    <row r="73" spans="1:41" ht="33" customHeight="1">
      <c r="A73" s="95" t="s">
        <v>211</v>
      </c>
      <c r="B73" s="44">
        <v>1</v>
      </c>
      <c r="C73" s="67"/>
      <c r="D73" s="67"/>
      <c r="E73" s="67"/>
      <c r="F73" s="67"/>
      <c r="G73" s="67"/>
      <c r="H73" s="67"/>
      <c r="I73" s="67"/>
      <c r="J73" s="206">
        <v>4.1666666666666664E-2</v>
      </c>
      <c r="K73" s="67"/>
      <c r="L73" s="67"/>
      <c r="M73" s="67"/>
      <c r="N73" s="222" t="s">
        <v>87</v>
      </c>
      <c r="O73" s="42" t="s">
        <v>168</v>
      </c>
      <c r="P73" s="42" t="s">
        <v>168</v>
      </c>
      <c r="Q73" s="42" t="s">
        <v>169</v>
      </c>
      <c r="R73" s="42">
        <v>3</v>
      </c>
      <c r="S73" s="262">
        <v>1</v>
      </c>
      <c r="T73" s="40">
        <f>SUM(C73:M73)</f>
        <v>4.1666666666666664E-2</v>
      </c>
      <c r="U73" s="67">
        <f>U71+T73</f>
        <v>4.1701388888888902</v>
      </c>
      <c r="V73" s="67">
        <f>V71+T73</f>
        <v>10.038194444444441</v>
      </c>
      <c r="W73" s="39">
        <f>ROUND(T73/$T$81*100,2)</f>
        <v>0.94</v>
      </c>
      <c r="X73" s="187">
        <f>ROUND(U73/$T$81*100,2)</f>
        <v>94.34</v>
      </c>
      <c r="Y73" s="99">
        <f t="shared" ref="Y73:Y78" si="74">ROUND(T73/$U$17*100,2)</f>
        <v>0.11</v>
      </c>
      <c r="Z73" s="98">
        <f t="shared" ref="Z73:Z78" si="75">ROUND(V73/$U$17*100,2)</f>
        <v>26.66</v>
      </c>
      <c r="AA73" s="42" t="s">
        <v>168</v>
      </c>
      <c r="AB73" s="42" t="s">
        <v>168</v>
      </c>
      <c r="AC73" s="262">
        <v>1</v>
      </c>
      <c r="AD73" s="224">
        <v>2.0833333333333332E-2</v>
      </c>
      <c r="AE73" s="40">
        <f>AE71+AD73</f>
        <v>4.3916666666666657</v>
      </c>
      <c r="AF73" s="40">
        <f>AF71+AD73</f>
        <v>10.476388888888891</v>
      </c>
      <c r="AG73" s="39">
        <f t="shared" ref="AG73:AG78" si="76">ROUND(AD73/$AD$81*100,2)</f>
        <v>0.46</v>
      </c>
      <c r="AH73" s="187">
        <f t="shared" ref="AH73:AH78" si="77">ROUND(AE73/$AD$81*100,2)</f>
        <v>97.16</v>
      </c>
      <c r="AI73" s="99">
        <f t="shared" ref="AI73:AI79" si="78">ROUND(AD73/$Y$17*100,2)</f>
        <v>0.06</v>
      </c>
      <c r="AJ73" s="98">
        <f t="shared" ref="AJ73:AJ79" si="79">ROUND(AF73/$Y$17*100,2)</f>
        <v>27.8</v>
      </c>
      <c r="AK73" s="60" t="s">
        <v>123</v>
      </c>
      <c r="AL73" s="45" t="s">
        <v>124</v>
      </c>
      <c r="AM73" s="45" t="s">
        <v>124</v>
      </c>
      <c r="AN73" s="59" t="s">
        <v>124</v>
      </c>
      <c r="AO73" s="144">
        <f t="shared" ref="AO73:AO78" si="80">AD73/T73*100</f>
        <v>50</v>
      </c>
    </row>
    <row r="74" spans="1:41" ht="33" customHeight="1">
      <c r="A74" s="95" t="s">
        <v>212</v>
      </c>
      <c r="B74" s="44">
        <v>1</v>
      </c>
      <c r="C74" s="67"/>
      <c r="D74" s="67"/>
      <c r="E74" s="206">
        <v>8.3333333333333329E-2</v>
      </c>
      <c r="F74" s="67"/>
      <c r="G74" s="67"/>
      <c r="H74" s="67"/>
      <c r="I74" s="67"/>
      <c r="J74" s="67"/>
      <c r="K74" s="67"/>
      <c r="L74" s="67"/>
      <c r="M74" s="67"/>
      <c r="N74" s="222" t="s">
        <v>87</v>
      </c>
      <c r="O74" s="42" t="s">
        <v>169</v>
      </c>
      <c r="P74" s="42" t="s">
        <v>169</v>
      </c>
      <c r="Q74" s="42" t="s">
        <v>169</v>
      </c>
      <c r="R74" s="42">
        <v>3</v>
      </c>
      <c r="S74" s="262">
        <v>1</v>
      </c>
      <c r="T74" s="40">
        <f t="shared" ref="T74:T78" si="81">SUM(C74:M74)</f>
        <v>8.3333333333333329E-2</v>
      </c>
      <c r="U74" s="67">
        <f>U73+T74</f>
        <v>4.2534722222222232</v>
      </c>
      <c r="V74" s="67">
        <f>V73+T74</f>
        <v>10.121527777777775</v>
      </c>
      <c r="W74" s="39">
        <f>ROUND(T74/$T$81*100,2)</f>
        <v>1.89</v>
      </c>
      <c r="X74" s="187">
        <f>ROUND(U74/$T$81*100,2)</f>
        <v>96.23</v>
      </c>
      <c r="Y74" s="99">
        <f t="shared" si="74"/>
        <v>0.22</v>
      </c>
      <c r="Z74" s="98">
        <f t="shared" si="75"/>
        <v>26.88</v>
      </c>
      <c r="AA74" s="223" t="s">
        <v>169</v>
      </c>
      <c r="AB74" s="223" t="s">
        <v>169</v>
      </c>
      <c r="AC74" s="264">
        <v>1</v>
      </c>
      <c r="AD74" s="267">
        <v>4.1666666666666664E-2</v>
      </c>
      <c r="AE74" s="40">
        <f>AE73+AD74</f>
        <v>4.4333333333333327</v>
      </c>
      <c r="AF74" s="40">
        <f>AF73+AD74</f>
        <v>10.518055555555557</v>
      </c>
      <c r="AG74" s="39">
        <f t="shared" si="76"/>
        <v>0.92</v>
      </c>
      <c r="AH74" s="187">
        <f t="shared" si="77"/>
        <v>98.08</v>
      </c>
      <c r="AI74" s="99">
        <f t="shared" si="78"/>
        <v>0.11</v>
      </c>
      <c r="AJ74" s="98">
        <f t="shared" si="79"/>
        <v>27.91</v>
      </c>
      <c r="AK74" s="60" t="s">
        <v>123</v>
      </c>
      <c r="AL74" s="45" t="s">
        <v>124</v>
      </c>
      <c r="AM74" s="45" t="s">
        <v>124</v>
      </c>
      <c r="AN74" s="59" t="s">
        <v>124</v>
      </c>
      <c r="AO74" s="144">
        <f t="shared" si="80"/>
        <v>50</v>
      </c>
    </row>
    <row r="75" spans="1:41" ht="33" customHeight="1">
      <c r="A75" s="95" t="s">
        <v>213</v>
      </c>
      <c r="B75" s="44">
        <v>1</v>
      </c>
      <c r="C75" s="206">
        <v>4.1666666666666664E-2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222" t="s">
        <v>87</v>
      </c>
      <c r="O75" s="42" t="s">
        <v>169</v>
      </c>
      <c r="P75" s="42" t="s">
        <v>169</v>
      </c>
      <c r="Q75" s="42" t="s">
        <v>169</v>
      </c>
      <c r="R75" s="42">
        <v>3</v>
      </c>
      <c r="S75" s="262">
        <v>1</v>
      </c>
      <c r="T75" s="40">
        <f t="shared" si="81"/>
        <v>4.1666666666666664E-2</v>
      </c>
      <c r="U75" s="67">
        <f t="shared" ref="U75:U77" si="82">U74+T75</f>
        <v>4.2951388888888902</v>
      </c>
      <c r="V75" s="67">
        <f t="shared" ref="V75:V77" si="83">V74+T75</f>
        <v>10.163194444444441</v>
      </c>
      <c r="W75" s="39">
        <f t="shared" ref="W75:W78" si="84">ROUND(T75/$T$81*100,2)</f>
        <v>0.94</v>
      </c>
      <c r="X75" s="187">
        <f t="shared" ref="X75:X78" si="85">ROUND(U75/$T$81*100,2)</f>
        <v>97.17</v>
      </c>
      <c r="Y75" s="99">
        <f t="shared" si="74"/>
        <v>0.11</v>
      </c>
      <c r="Z75" s="98">
        <f t="shared" si="75"/>
        <v>26.99</v>
      </c>
      <c r="AA75" s="42" t="s">
        <v>168</v>
      </c>
      <c r="AB75" s="42" t="s">
        <v>168</v>
      </c>
      <c r="AC75" s="262">
        <v>1</v>
      </c>
      <c r="AD75" s="224">
        <v>2.4305555555555556E-2</v>
      </c>
      <c r="AE75" s="40">
        <f>AE74+AD75</f>
        <v>4.457638888888888</v>
      </c>
      <c r="AF75" s="40">
        <f>AF74+AD75</f>
        <v>10.542361111111113</v>
      </c>
      <c r="AG75" s="39">
        <f t="shared" si="76"/>
        <v>0.54</v>
      </c>
      <c r="AH75" s="187">
        <f t="shared" si="77"/>
        <v>98.62</v>
      </c>
      <c r="AI75" s="99">
        <f t="shared" si="78"/>
        <v>0.06</v>
      </c>
      <c r="AJ75" s="98">
        <f t="shared" si="79"/>
        <v>27.98</v>
      </c>
      <c r="AK75" s="60" t="s">
        <v>123</v>
      </c>
      <c r="AL75" s="45" t="s">
        <v>124</v>
      </c>
      <c r="AM75" s="45" t="s">
        <v>124</v>
      </c>
      <c r="AN75" s="59" t="s">
        <v>124</v>
      </c>
      <c r="AO75" s="144">
        <f t="shared" si="80"/>
        <v>58.333333333333336</v>
      </c>
    </row>
    <row r="76" spans="1:41" ht="33" customHeight="1">
      <c r="A76" s="95" t="s">
        <v>214</v>
      </c>
      <c r="B76" s="44">
        <v>1</v>
      </c>
      <c r="C76" s="67"/>
      <c r="D76" s="67"/>
      <c r="E76" s="67"/>
      <c r="F76" s="67"/>
      <c r="G76" s="67"/>
      <c r="H76" s="206">
        <v>4.1666666666666664E-2</v>
      </c>
      <c r="I76" s="67"/>
      <c r="J76" s="67"/>
      <c r="K76" s="67"/>
      <c r="L76" s="67"/>
      <c r="M76" s="67"/>
      <c r="N76" s="222" t="s">
        <v>87</v>
      </c>
      <c r="O76" s="42" t="s">
        <v>169</v>
      </c>
      <c r="P76" s="42" t="s">
        <v>169</v>
      </c>
      <c r="Q76" s="42" t="s">
        <v>169</v>
      </c>
      <c r="R76" s="42">
        <v>3</v>
      </c>
      <c r="S76" s="262">
        <v>1</v>
      </c>
      <c r="T76" s="40">
        <f t="shared" si="81"/>
        <v>4.1666666666666664E-2</v>
      </c>
      <c r="U76" s="67">
        <f t="shared" si="82"/>
        <v>4.3368055555555571</v>
      </c>
      <c r="V76" s="67">
        <f>V75+T76</f>
        <v>10.204861111111107</v>
      </c>
      <c r="W76" s="39">
        <f t="shared" si="84"/>
        <v>0.94</v>
      </c>
      <c r="X76" s="187">
        <f t="shared" si="85"/>
        <v>98.11</v>
      </c>
      <c r="Y76" s="99">
        <f t="shared" si="74"/>
        <v>0.11</v>
      </c>
      <c r="Z76" s="98">
        <f t="shared" si="75"/>
        <v>27.11</v>
      </c>
      <c r="AA76" s="42" t="s">
        <v>168</v>
      </c>
      <c r="AB76" s="42" t="s">
        <v>168</v>
      </c>
      <c r="AC76" s="262">
        <v>1</v>
      </c>
      <c r="AD76" s="224">
        <v>2.0833333333333332E-2</v>
      </c>
      <c r="AE76" s="40">
        <f>AE75+AD76</f>
        <v>4.4784722222222211</v>
      </c>
      <c r="AF76" s="40">
        <f>AF75+AD76</f>
        <v>10.563194444444447</v>
      </c>
      <c r="AG76" s="39">
        <f t="shared" si="76"/>
        <v>0.46</v>
      </c>
      <c r="AH76" s="187">
        <f t="shared" si="77"/>
        <v>99.08</v>
      </c>
      <c r="AI76" s="99">
        <f t="shared" si="78"/>
        <v>0.06</v>
      </c>
      <c r="AJ76" s="98">
        <f t="shared" si="79"/>
        <v>28.03</v>
      </c>
      <c r="AK76" s="60" t="s">
        <v>123</v>
      </c>
      <c r="AL76" s="45" t="s">
        <v>124</v>
      </c>
      <c r="AM76" s="45" t="s">
        <v>124</v>
      </c>
      <c r="AN76" s="59" t="s">
        <v>124</v>
      </c>
      <c r="AO76" s="144">
        <f t="shared" si="80"/>
        <v>50</v>
      </c>
    </row>
    <row r="77" spans="1:41" ht="33" customHeight="1">
      <c r="A77" s="95" t="s">
        <v>215</v>
      </c>
      <c r="B77" s="44">
        <v>1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206">
        <v>4.1666666666666664E-2</v>
      </c>
      <c r="N77" s="222" t="s">
        <v>87</v>
      </c>
      <c r="O77" s="42" t="s">
        <v>169</v>
      </c>
      <c r="P77" s="42" t="s">
        <v>169</v>
      </c>
      <c r="Q77" s="42" t="s">
        <v>169</v>
      </c>
      <c r="R77" s="42">
        <v>3</v>
      </c>
      <c r="S77" s="262">
        <v>1</v>
      </c>
      <c r="T77" s="40">
        <f t="shared" si="81"/>
        <v>4.1666666666666664E-2</v>
      </c>
      <c r="U77" s="67">
        <f t="shared" si="82"/>
        <v>4.3784722222222241</v>
      </c>
      <c r="V77" s="67">
        <f t="shared" si="83"/>
        <v>10.246527777777773</v>
      </c>
      <c r="W77" s="39">
        <f t="shared" si="84"/>
        <v>0.94</v>
      </c>
      <c r="X77" s="187">
        <f t="shared" si="85"/>
        <v>99.06</v>
      </c>
      <c r="Y77" s="99">
        <f t="shared" si="74"/>
        <v>0.11</v>
      </c>
      <c r="Z77" s="98">
        <f t="shared" si="75"/>
        <v>27.22</v>
      </c>
      <c r="AA77" s="42" t="s">
        <v>168</v>
      </c>
      <c r="AB77" s="42" t="s">
        <v>168</v>
      </c>
      <c r="AC77" s="262">
        <v>1</v>
      </c>
      <c r="AD77" s="224">
        <v>2.0833333333333332E-2</v>
      </c>
      <c r="AE77" s="40">
        <f>AE76+AD77</f>
        <v>4.4993055555555541</v>
      </c>
      <c r="AF77" s="40">
        <f>AF76+AD77</f>
        <v>10.584027777777781</v>
      </c>
      <c r="AG77" s="39">
        <f t="shared" si="76"/>
        <v>0.46</v>
      </c>
      <c r="AH77" s="187">
        <f t="shared" si="77"/>
        <v>99.54</v>
      </c>
      <c r="AI77" s="99">
        <f t="shared" si="78"/>
        <v>0.06</v>
      </c>
      <c r="AJ77" s="98">
        <f t="shared" si="79"/>
        <v>28.09</v>
      </c>
      <c r="AK77" s="60" t="s">
        <v>123</v>
      </c>
      <c r="AL77" s="45" t="s">
        <v>124</v>
      </c>
      <c r="AM77" s="45" t="s">
        <v>124</v>
      </c>
      <c r="AN77" s="59" t="s">
        <v>124</v>
      </c>
      <c r="AO77" s="144">
        <f t="shared" si="80"/>
        <v>50</v>
      </c>
    </row>
    <row r="78" spans="1:41" ht="33" customHeight="1">
      <c r="A78" s="95" t="s">
        <v>216</v>
      </c>
      <c r="B78" s="44">
        <v>1</v>
      </c>
      <c r="C78" s="67"/>
      <c r="D78" s="67"/>
      <c r="E78" s="67"/>
      <c r="F78" s="67"/>
      <c r="G78" s="67"/>
      <c r="H78" s="67"/>
      <c r="I78" s="67"/>
      <c r="J78" s="67"/>
      <c r="K78" s="206">
        <v>4.1666666666666664E-2</v>
      </c>
      <c r="L78" s="67"/>
      <c r="M78" s="67"/>
      <c r="N78" s="222" t="s">
        <v>87</v>
      </c>
      <c r="O78" s="42" t="s">
        <v>169</v>
      </c>
      <c r="P78" s="42" t="s">
        <v>169</v>
      </c>
      <c r="Q78" s="42" t="s">
        <v>169</v>
      </c>
      <c r="R78" s="42">
        <v>3</v>
      </c>
      <c r="S78" s="262">
        <v>1</v>
      </c>
      <c r="T78" s="40">
        <f t="shared" si="81"/>
        <v>4.1666666666666664E-2</v>
      </c>
      <c r="U78" s="67">
        <f>U77+T78</f>
        <v>4.4201388888888911</v>
      </c>
      <c r="V78" s="67">
        <f>V77+T78</f>
        <v>10.288194444444439</v>
      </c>
      <c r="W78" s="39">
        <f t="shared" si="84"/>
        <v>0.94</v>
      </c>
      <c r="X78" s="187">
        <f t="shared" si="85"/>
        <v>100</v>
      </c>
      <c r="Y78" s="99">
        <f t="shared" si="74"/>
        <v>0.11</v>
      </c>
      <c r="Z78" s="98">
        <f t="shared" si="75"/>
        <v>27.33</v>
      </c>
      <c r="AA78" s="42" t="s">
        <v>169</v>
      </c>
      <c r="AB78" s="42" t="s">
        <v>169</v>
      </c>
      <c r="AC78" s="264">
        <v>1</v>
      </c>
      <c r="AD78" s="224">
        <v>2.0833333333333332E-2</v>
      </c>
      <c r="AE78" s="40">
        <f>AE77+AD78</f>
        <v>4.5201388888888872</v>
      </c>
      <c r="AF78" s="40">
        <f>AF77+AD78</f>
        <v>10.604861111111115</v>
      </c>
      <c r="AG78" s="39">
        <f t="shared" si="76"/>
        <v>0.46</v>
      </c>
      <c r="AH78" s="187">
        <f t="shared" si="77"/>
        <v>100</v>
      </c>
      <c r="AI78" s="99">
        <f t="shared" si="78"/>
        <v>0.06</v>
      </c>
      <c r="AJ78" s="98">
        <f t="shared" si="79"/>
        <v>28.14</v>
      </c>
      <c r="AK78" s="60" t="s">
        <v>123</v>
      </c>
      <c r="AL78" s="45" t="s">
        <v>124</v>
      </c>
      <c r="AM78" s="45" t="s">
        <v>124</v>
      </c>
      <c r="AN78" s="59" t="s">
        <v>124</v>
      </c>
      <c r="AO78" s="144">
        <f t="shared" si="80"/>
        <v>50</v>
      </c>
    </row>
    <row r="79" spans="1:41" ht="47.4">
      <c r="A79" s="68" t="s">
        <v>116</v>
      </c>
      <c r="B79" s="69"/>
      <c r="C79" s="70">
        <f t="shared" ref="C79:J79" si="86">SUM(C73:C78)</f>
        <v>4.1666666666666664E-2</v>
      </c>
      <c r="D79" s="70">
        <f t="shared" si="86"/>
        <v>0</v>
      </c>
      <c r="E79" s="70">
        <f t="shared" si="86"/>
        <v>8.3333333333333329E-2</v>
      </c>
      <c r="F79" s="70">
        <f t="shared" si="86"/>
        <v>0</v>
      </c>
      <c r="G79" s="70">
        <f t="shared" si="86"/>
        <v>0</v>
      </c>
      <c r="H79" s="70">
        <f t="shared" si="86"/>
        <v>4.1666666666666664E-2</v>
      </c>
      <c r="I79" s="70">
        <f t="shared" si="86"/>
        <v>0</v>
      </c>
      <c r="J79" s="70">
        <f t="shared" si="86"/>
        <v>4.1666666666666664E-2</v>
      </c>
      <c r="K79" s="70">
        <f>SUM(K73:K78)</f>
        <v>4.1666666666666664E-2</v>
      </c>
      <c r="L79" s="70">
        <f t="shared" ref="L79" si="87">SUM(L73:L78)</f>
        <v>0</v>
      </c>
      <c r="M79" s="70">
        <f>SUM(M73:M78)</f>
        <v>4.1666666666666664E-2</v>
      </c>
      <c r="N79" s="69"/>
      <c r="O79" s="69"/>
      <c r="P79" s="69"/>
      <c r="Q79" s="69"/>
      <c r="R79" s="69"/>
      <c r="S79" s="69"/>
      <c r="T79" s="70">
        <f>SUM(T73:T78)</f>
        <v>0.29166666666666663</v>
      </c>
      <c r="U79" s="70">
        <f>U78</f>
        <v>4.4201388888888911</v>
      </c>
      <c r="V79" s="70">
        <f>V78</f>
        <v>10.288194444444439</v>
      </c>
      <c r="W79" s="71">
        <f>ROUND(T79/$T$81*100,2)</f>
        <v>6.6</v>
      </c>
      <c r="X79" s="71">
        <f>ROUND(U79/$T$81*100,2)</f>
        <v>100</v>
      </c>
      <c r="Y79" s="105">
        <f>ROUND(T79/$U$16*100,2)</f>
        <v>0.77</v>
      </c>
      <c r="Z79" s="71">
        <f>ROUND(V79/$U$16*100,2)</f>
        <v>27.33</v>
      </c>
      <c r="AA79" s="69"/>
      <c r="AB79" s="69"/>
      <c r="AC79" s="69"/>
      <c r="AD79" s="70">
        <f>SUM(AD73:AD78)</f>
        <v>0.14930555555555555</v>
      </c>
      <c r="AE79" s="70">
        <f>AE78</f>
        <v>4.5201388888888872</v>
      </c>
      <c r="AF79" s="194">
        <f>AF78</f>
        <v>10.604861111111115</v>
      </c>
      <c r="AG79" s="71">
        <f>ROUND(AD79/$AD$81*100,2)</f>
        <v>3.3</v>
      </c>
      <c r="AH79" s="71">
        <f>ROUND(AE79/$AD$81*100,2)</f>
        <v>100</v>
      </c>
      <c r="AI79" s="105">
        <f t="shared" si="78"/>
        <v>0.4</v>
      </c>
      <c r="AJ79" s="71">
        <f t="shared" si="79"/>
        <v>28.14</v>
      </c>
      <c r="AK79" s="69"/>
      <c r="AL79" s="69"/>
      <c r="AM79" s="69"/>
      <c r="AN79" s="72"/>
      <c r="AO79" s="72"/>
    </row>
    <row r="80" spans="1:41" s="29" customFormat="1" ht="15" customHeight="1"/>
    <row r="81" spans="1:41" ht="36">
      <c r="A81" s="77" t="s">
        <v>150</v>
      </c>
      <c r="B81" s="78"/>
      <c r="C81" s="79">
        <f t="shared" ref="C81:M81" si="88">C32+C55+C79+C71+C46+C28+C25</f>
        <v>0.52083333333333337</v>
      </c>
      <c r="D81" s="79">
        <f t="shared" si="88"/>
        <v>0.33333333333333337</v>
      </c>
      <c r="E81" s="79">
        <f t="shared" si="88"/>
        <v>0.52083333333333326</v>
      </c>
      <c r="F81" s="79">
        <f t="shared" si="88"/>
        <v>0.3263888888888889</v>
      </c>
      <c r="G81" s="79">
        <f t="shared" si="88"/>
        <v>0.25694444444444442</v>
      </c>
      <c r="H81" s="79">
        <f t="shared" si="88"/>
        <v>0.54166666666666663</v>
      </c>
      <c r="I81" s="79">
        <f t="shared" si="88"/>
        <v>0.36458333333333337</v>
      </c>
      <c r="J81" s="79">
        <f t="shared" si="88"/>
        <v>0.37500000000000006</v>
      </c>
      <c r="K81" s="79">
        <f t="shared" si="88"/>
        <v>0.29166666666666663</v>
      </c>
      <c r="L81" s="79">
        <f t="shared" si="88"/>
        <v>0.43055555555555558</v>
      </c>
      <c r="M81" s="79">
        <f t="shared" si="88"/>
        <v>0.45833333333333337</v>
      </c>
      <c r="N81" s="80" t="s">
        <v>116</v>
      </c>
      <c r="O81" s="81">
        <f>SUM(C81:M81)</f>
        <v>4.4201388888888884</v>
      </c>
      <c r="P81" s="82"/>
      <c r="Q81" s="82"/>
      <c r="R81" s="82"/>
      <c r="S81" s="82"/>
      <c r="T81" s="79">
        <f>T32+T55+T79+T71+T46+T28+T25</f>
        <v>4.4201388888888884</v>
      </c>
      <c r="U81" s="79">
        <f>U79</f>
        <v>4.4201388888888911</v>
      </c>
      <c r="V81" s="79">
        <f>V79</f>
        <v>10.288194444444439</v>
      </c>
      <c r="W81" s="82">
        <f>ROUND(T81/$T$81*100,2)</f>
        <v>100</v>
      </c>
      <c r="X81" s="82">
        <f>ROUND(U81/$T$81*100,2)</f>
        <v>100</v>
      </c>
      <c r="Y81" s="83">
        <f>ROUND(T81/$U$16*100,2)</f>
        <v>11.74</v>
      </c>
      <c r="Z81" s="84">
        <f>ROUND(V81/$U$16*100,2)</f>
        <v>27.33</v>
      </c>
      <c r="AA81" s="82"/>
      <c r="AB81" s="82"/>
      <c r="AC81" s="82"/>
      <c r="AD81" s="79">
        <f>AD55+AD79+AD71+AD46+AD32+AD28+AD25</f>
        <v>4.520138888888888</v>
      </c>
      <c r="AE81" s="79">
        <f>AE79</f>
        <v>4.5201388888888872</v>
      </c>
      <c r="AF81" s="79">
        <f>AF79</f>
        <v>10.604861111111115</v>
      </c>
      <c r="AG81" s="82">
        <f>ROUND(AE81/$AD$81*100,2)</f>
        <v>100</v>
      </c>
      <c r="AH81" s="82">
        <f>ROUND(AE81/$AD$81*100,2)</f>
        <v>100</v>
      </c>
      <c r="AI81" s="565">
        <f t="shared" ref="AI81" si="89">ROUND(AD81/$Y$17*100,2)</f>
        <v>12</v>
      </c>
      <c r="AJ81" s="566">
        <f t="shared" ref="AJ81" si="90">ROUND(AF81/$Y$17*100,2)</f>
        <v>28.14</v>
      </c>
      <c r="AK81" s="78"/>
      <c r="AL81" s="78"/>
      <c r="AM81" s="78"/>
      <c r="AN81" s="78"/>
      <c r="AO81" s="78"/>
    </row>
    <row r="82" spans="1:41" s="29" customForma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6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</row>
    <row r="83" spans="1:41" ht="36">
      <c r="A83" s="94" t="s">
        <v>151</v>
      </c>
      <c r="B83" s="87"/>
      <c r="C83" s="88">
        <f>(C81/$O$81)*100</f>
        <v>11.783189316575021</v>
      </c>
      <c r="D83" s="88">
        <f>(D81/$O$81)*100</f>
        <v>7.5412411626080145</v>
      </c>
      <c r="E83" s="88">
        <f t="shared" ref="E83:L83" si="91">(E81/$O$81)*100</f>
        <v>11.783189316575021</v>
      </c>
      <c r="F83" s="88">
        <f t="shared" si="91"/>
        <v>7.3841319717203469</v>
      </c>
      <c r="G83" s="88">
        <f t="shared" si="91"/>
        <v>5.8130400628436769</v>
      </c>
      <c r="H83" s="88">
        <f t="shared" si="91"/>
        <v>12.254516889238021</v>
      </c>
      <c r="I83" s="88">
        <f t="shared" si="91"/>
        <v>8.2482325216025156</v>
      </c>
      <c r="J83" s="88">
        <f t="shared" si="91"/>
        <v>8.4838963079340157</v>
      </c>
      <c r="K83" s="88">
        <f>(K81/$O$81)*100</f>
        <v>6.5985860172820114</v>
      </c>
      <c r="L83" s="88">
        <f t="shared" si="91"/>
        <v>9.7407698350353513</v>
      </c>
      <c r="M83" s="88">
        <f>(M81/$O$81)*100</f>
        <v>10.36920659858602</v>
      </c>
      <c r="N83" s="89" t="s">
        <v>116</v>
      </c>
      <c r="O83" s="88">
        <f>SUM(C83:M83)</f>
        <v>100.00000000000001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</row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</sheetData>
  <mergeCells count="22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47:AO47"/>
    <mergeCell ref="B56:AO56"/>
    <mergeCell ref="B72:AO72"/>
    <mergeCell ref="AA21:AJ21"/>
    <mergeCell ref="B29:AO29"/>
    <mergeCell ref="B23:AO23"/>
    <mergeCell ref="B26:AO26"/>
    <mergeCell ref="AK21:AM21"/>
    <mergeCell ref="AN21:AO21"/>
    <mergeCell ref="B33:AO33"/>
  </mergeCells>
  <conditionalFormatting sqref="AN30:AN31">
    <cfRule type="cellIs" dxfId="74" priority="11" operator="greaterThan">
      <formula>100</formula>
    </cfRule>
  </conditionalFormatting>
  <conditionalFormatting sqref="AO30:AO31">
    <cfRule type="cellIs" dxfId="73" priority="10" operator="greaterThan">
      <formula>100</formula>
    </cfRule>
  </conditionalFormatting>
  <conditionalFormatting sqref="AN34 AN36:AN45">
    <cfRule type="cellIs" dxfId="72" priority="9" operator="greaterThan">
      <formula>100</formula>
    </cfRule>
  </conditionalFormatting>
  <conditionalFormatting sqref="AO34 AO36:AO45">
    <cfRule type="cellIs" dxfId="71" priority="8" operator="greaterThan">
      <formula>100</formula>
    </cfRule>
  </conditionalFormatting>
  <conditionalFormatting sqref="AN48:AN54">
    <cfRule type="cellIs" dxfId="70" priority="7" operator="greaterThan">
      <formula>100</formula>
    </cfRule>
  </conditionalFormatting>
  <conditionalFormatting sqref="AO48:AO54">
    <cfRule type="cellIs" dxfId="69" priority="6" operator="greaterThan">
      <formula>100</formula>
    </cfRule>
  </conditionalFormatting>
  <conditionalFormatting sqref="AO57:AO70">
    <cfRule type="cellIs" dxfId="68" priority="5" operator="greaterThan">
      <formula>100</formula>
    </cfRule>
  </conditionalFormatting>
  <conditionalFormatting sqref="AO73:AO78">
    <cfRule type="cellIs" dxfId="67" priority="4" operator="greaterThan">
      <formula>100</formula>
    </cfRule>
  </conditionalFormatting>
  <conditionalFormatting sqref="AO24">
    <cfRule type="cellIs" dxfId="66" priority="3" operator="greaterThan">
      <formula>100</formula>
    </cfRule>
  </conditionalFormatting>
  <conditionalFormatting sqref="AO27">
    <cfRule type="cellIs" dxfId="65" priority="2" operator="greaterThan">
      <formula>100</formula>
    </cfRule>
  </conditionalFormatting>
  <conditionalFormatting sqref="AN35:AO35">
    <cfRule type="cellIs" dxfId="64" priority="1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C147-D591-4791-974E-0D4CF07459B2}">
  <dimension ref="A1:AO110"/>
  <sheetViews>
    <sheetView topLeftCell="A56" zoomScale="40" zoomScaleNormal="40" workbookViewId="0">
      <selection activeCell="Q89" sqref="Q89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</row>
    <row r="2" spans="1:41" ht="36" customHeight="1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7"/>
      <c r="S2" s="577"/>
      <c r="T2" s="577"/>
      <c r="U2" s="577"/>
      <c r="V2" s="577"/>
      <c r="W2" s="577"/>
      <c r="X2" s="577"/>
      <c r="Y2" s="577"/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</row>
    <row r="3" spans="1:41" ht="53.4">
      <c r="A3" s="1"/>
      <c r="B3" s="1"/>
      <c r="C3" s="578" t="s">
        <v>1</v>
      </c>
      <c r="D3" s="578"/>
      <c r="E3" s="578"/>
      <c r="F3" s="578"/>
      <c r="G3" s="578"/>
      <c r="H3" s="578"/>
      <c r="I3" s="578"/>
      <c r="J3" s="578"/>
      <c r="K3" s="578"/>
      <c r="L3" s="579"/>
      <c r="M3" s="579"/>
      <c r="N3" s="579"/>
      <c r="O3" s="578" t="s">
        <v>2</v>
      </c>
      <c r="P3" s="578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5" t="s">
        <v>3</v>
      </c>
      <c r="D4" s="575"/>
      <c r="E4" s="3"/>
      <c r="F4" s="3"/>
      <c r="G4" s="3"/>
      <c r="H4" s="3"/>
      <c r="I4" s="3"/>
      <c r="J4" s="3"/>
      <c r="K4" s="3"/>
      <c r="L4" s="580"/>
      <c r="M4" s="581"/>
      <c r="N4" s="582"/>
      <c r="O4" s="575" t="s">
        <v>4</v>
      </c>
      <c r="P4" s="575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5" t="s">
        <v>217</v>
      </c>
      <c r="D5" s="575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6" t="s">
        <v>19</v>
      </c>
      <c r="D8" s="576"/>
      <c r="E8" s="576"/>
      <c r="F8" s="576"/>
      <c r="G8" s="576"/>
      <c r="H8" s="576"/>
      <c r="I8" s="576"/>
      <c r="J8" s="576"/>
      <c r="K8" s="576"/>
      <c r="L8" s="576"/>
      <c r="M8" s="576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16.146985109833413</v>
      </c>
      <c r="AF8" s="106"/>
      <c r="AG8" s="306">
        <f>Y8/$Y$16*100</f>
        <v>16.146985109833409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153</v>
      </c>
      <c r="G9" s="93"/>
      <c r="H9" s="93"/>
      <c r="I9" s="93" t="s">
        <v>154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155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3.3687500000000004</v>
      </c>
      <c r="X10" s="106"/>
      <c r="Y10" s="304">
        <f>'Sprint 3'!AF79</f>
        <v>13.973611111111119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156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17.504166666666681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157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18.340277777777789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158</v>
      </c>
      <c r="G13" s="93"/>
      <c r="H13" s="93"/>
      <c r="I13" s="93" t="s">
        <v>159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21.875000000000007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4"/>
      <c r="D14" s="574"/>
      <c r="E14" s="574"/>
      <c r="F14" s="574"/>
      <c r="G14" s="574"/>
      <c r="H14" s="574"/>
      <c r="I14" s="93" t="s">
        <v>160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27.610416666666673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33.183333333333337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2" t="s">
        <v>49</v>
      </c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3" t="s">
        <v>50</v>
      </c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86" t="s">
        <v>51</v>
      </c>
      <c r="AB21" s="586"/>
      <c r="AC21" s="586"/>
      <c r="AD21" s="586"/>
      <c r="AE21" s="586"/>
      <c r="AF21" s="586"/>
      <c r="AG21" s="586"/>
      <c r="AH21" s="586"/>
      <c r="AI21" s="586"/>
      <c r="AJ21" s="586"/>
      <c r="AK21" s="587" t="s">
        <v>52</v>
      </c>
      <c r="AL21" s="587"/>
      <c r="AM21" s="587"/>
      <c r="AN21" s="588" t="s">
        <v>53</v>
      </c>
      <c r="AO21" s="588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161</v>
      </c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599"/>
      <c r="P23" s="599"/>
      <c r="Q23" s="599"/>
      <c r="R23" s="599"/>
      <c r="S23" s="599"/>
      <c r="T23" s="599"/>
      <c r="U23" s="599"/>
      <c r="V23" s="599"/>
      <c r="W23" s="599"/>
      <c r="X23" s="599"/>
      <c r="Y23" s="599"/>
      <c r="Z23" s="599"/>
      <c r="AA23" s="599"/>
      <c r="AB23" s="599"/>
      <c r="AC23" s="599"/>
      <c r="AD23" s="599"/>
      <c r="AE23" s="599"/>
      <c r="AF23" s="599"/>
      <c r="AG23" s="599"/>
      <c r="AH23" s="599"/>
      <c r="AI23" s="599"/>
      <c r="AJ23" s="599"/>
      <c r="AK23" s="599"/>
      <c r="AL23" s="599"/>
      <c r="AM23" s="599"/>
      <c r="AN23" s="599"/>
      <c r="AO23" s="599"/>
    </row>
    <row r="24" spans="1:41" ht="33" customHeight="1">
      <c r="A24" s="164" t="s">
        <v>218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219</v>
      </c>
      <c r="P24" s="42" t="s">
        <v>219</v>
      </c>
      <c r="Q24" s="42" t="s">
        <v>220</v>
      </c>
      <c r="R24" s="143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U9+U24</f>
        <v>10.746527777777773</v>
      </c>
      <c r="W24" s="208">
        <f>ROUND(T24/$T$79*100,2)</f>
        <v>11.58</v>
      </c>
      <c r="X24" s="208">
        <f>ROUND(U24/$T$79*100,2)</f>
        <v>11.58</v>
      </c>
      <c r="Y24" s="99">
        <f>ROUND(T24/$U$17*100,2)</f>
        <v>1.22</v>
      </c>
      <c r="Z24" s="98">
        <f>ROUND(V24/$U$17*100,2)</f>
        <v>28.54</v>
      </c>
      <c r="AA24" s="223" t="s">
        <v>219</v>
      </c>
      <c r="AB24" s="223" t="s">
        <v>219</v>
      </c>
      <c r="AC24" s="143">
        <v>1</v>
      </c>
      <c r="AD24" s="224">
        <v>0.45833333333333331</v>
      </c>
      <c r="AE24" s="40">
        <f>AE23+AD24</f>
        <v>0.45833333333333331</v>
      </c>
      <c r="AF24" s="40">
        <f>Y9+AD24</f>
        <v>11.063194444444449</v>
      </c>
      <c r="AG24" s="39">
        <f>ROUND(AD24/$AD$79*100,2)</f>
        <v>13.61</v>
      </c>
      <c r="AH24" s="187">
        <f>ROUND(AE24/$AD$79*100,2)</f>
        <v>13.61</v>
      </c>
      <c r="AI24" s="99">
        <f t="shared" ref="AI24:AI25" si="4">ROUND(AD24/$Y$17*100,2)</f>
        <v>1.22</v>
      </c>
      <c r="AJ24" s="98">
        <f t="shared" ref="AJ24:AJ25" si="5">ROUND(AF24/$Y$17*100,2)</f>
        <v>29.36</v>
      </c>
      <c r="AK24" s="60" t="s">
        <v>123</v>
      </c>
      <c r="AL24" s="45" t="s">
        <v>124</v>
      </c>
      <c r="AM24" s="45" t="s">
        <v>124</v>
      </c>
      <c r="AN24" s="59" t="s">
        <v>124</v>
      </c>
      <c r="AO24" s="144">
        <f>AD24/T24*100</f>
        <v>99.999999999999986</v>
      </c>
    </row>
    <row r="25" spans="1:41" ht="47.4">
      <c r="A25" s="155" t="s">
        <v>116</v>
      </c>
      <c r="B25" s="137"/>
      <c r="C25" s="145">
        <f t="shared" ref="C25:M25" si="6">SUM(C24:C24)</f>
        <v>4.1666666666666664E-2</v>
      </c>
      <c r="D25" s="145">
        <f t="shared" si="6"/>
        <v>4.1666666666666664E-2</v>
      </c>
      <c r="E25" s="145">
        <f t="shared" si="6"/>
        <v>4.1666666666666664E-2</v>
      </c>
      <c r="F25" s="145">
        <f t="shared" si="6"/>
        <v>4.1666666666666664E-2</v>
      </c>
      <c r="G25" s="145">
        <f t="shared" si="6"/>
        <v>4.1666666666666664E-2</v>
      </c>
      <c r="H25" s="145">
        <f t="shared" si="6"/>
        <v>4.1666666666666664E-2</v>
      </c>
      <c r="I25" s="145">
        <f t="shared" si="6"/>
        <v>4.1666666666666664E-2</v>
      </c>
      <c r="J25" s="145">
        <f t="shared" si="6"/>
        <v>4.1666666666666664E-2</v>
      </c>
      <c r="K25" s="145">
        <f t="shared" si="6"/>
        <v>4.1666666666666664E-2</v>
      </c>
      <c r="L25" s="145">
        <f t="shared" si="6"/>
        <v>4.1666666666666664E-2</v>
      </c>
      <c r="M25" s="145">
        <f t="shared" si="6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10.746527777777773</v>
      </c>
      <c r="W25" s="137">
        <f>ROUND(T25/$T$79*100,2)</f>
        <v>11.58</v>
      </c>
      <c r="X25" s="137">
        <f>ROUND(U25/$T$79*100,2)</f>
        <v>11.58</v>
      </c>
      <c r="Y25" s="146">
        <f>ROUND(T25/$U$16*100,2)</f>
        <v>1.22</v>
      </c>
      <c r="Z25" s="147">
        <f>ROUND(V25/$U$16*100,2)</f>
        <v>28.54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11.063194444444449</v>
      </c>
      <c r="AG25" s="137">
        <f>ROUND(AD25/$AD$79*100,2)</f>
        <v>13.61</v>
      </c>
      <c r="AH25" s="137">
        <f>ROUND(AE25/$AD$79*100,2)</f>
        <v>13.61</v>
      </c>
      <c r="AI25" s="563">
        <f t="shared" si="4"/>
        <v>1.22</v>
      </c>
      <c r="AJ25" s="564">
        <f t="shared" si="5"/>
        <v>29.36</v>
      </c>
      <c r="AK25" s="148"/>
      <c r="AL25" s="137"/>
      <c r="AM25" s="137"/>
      <c r="AN25" s="137"/>
      <c r="AO25" s="137"/>
    </row>
    <row r="26" spans="1:41" ht="47.4">
      <c r="A26" s="195" t="s">
        <v>163</v>
      </c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00"/>
      <c r="R26" s="600"/>
      <c r="S26" s="600"/>
      <c r="T26" s="600"/>
      <c r="U26" s="600"/>
      <c r="V26" s="600"/>
      <c r="W26" s="600"/>
      <c r="X26" s="600"/>
      <c r="Y26" s="600"/>
      <c r="Z26" s="600"/>
      <c r="AA26" s="600"/>
      <c r="AB26" s="600"/>
      <c r="AC26" s="600"/>
      <c r="AD26" s="600"/>
      <c r="AE26" s="600"/>
      <c r="AF26" s="600"/>
      <c r="AG26" s="600"/>
      <c r="AH26" s="600"/>
      <c r="AI26" s="600"/>
      <c r="AJ26" s="600"/>
      <c r="AK26" s="600"/>
      <c r="AL26" s="600"/>
      <c r="AM26" s="600"/>
      <c r="AN26" s="600"/>
      <c r="AO26" s="600"/>
    </row>
    <row r="27" spans="1:41" ht="33" customHeight="1">
      <c r="A27" s="211" t="s">
        <v>221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275" t="s">
        <v>87</v>
      </c>
      <c r="O27" s="42" t="s">
        <v>222</v>
      </c>
      <c r="P27" s="42" t="s">
        <v>222</v>
      </c>
      <c r="Q27" s="42" t="s">
        <v>222</v>
      </c>
      <c r="R27" s="143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11.204861111111107</v>
      </c>
      <c r="W27" s="274">
        <f>ROUND(T27/$T$79*100,2)</f>
        <v>11.58</v>
      </c>
      <c r="X27" s="208">
        <f>ROUND(U27/$T$79*100,2)</f>
        <v>23.16</v>
      </c>
      <c r="Y27" s="99">
        <f>ROUND(T27/$U$17*100,2)</f>
        <v>1.22</v>
      </c>
      <c r="Z27" s="98">
        <f>ROUND(V27/$U$17*100,2)</f>
        <v>29.76</v>
      </c>
      <c r="AA27" s="223" t="s">
        <v>222</v>
      </c>
      <c r="AB27" s="223" t="s">
        <v>222</v>
      </c>
      <c r="AC27" s="143">
        <v>1</v>
      </c>
      <c r="AD27" s="224">
        <v>0.45833333333333331</v>
      </c>
      <c r="AE27" s="40">
        <f>AE25+AD27</f>
        <v>0.91666666666666663</v>
      </c>
      <c r="AF27" s="40">
        <f>AF25+AD27</f>
        <v>11.521527777777782</v>
      </c>
      <c r="AG27" s="39">
        <f>ROUND(AD27/$AD$79*100,2)</f>
        <v>13.61</v>
      </c>
      <c r="AH27" s="187">
        <f>ROUND(AE27/$AD$79*100,2)</f>
        <v>27.21</v>
      </c>
      <c r="AI27" s="99">
        <f t="shared" ref="AI27:AI28" si="7">ROUND(AD27/$Y$17*100,2)</f>
        <v>1.22</v>
      </c>
      <c r="AJ27" s="98">
        <f t="shared" ref="AJ27:AJ28" si="8">ROUND(AF27/$Y$17*100,2)</f>
        <v>30.57</v>
      </c>
      <c r="AK27" s="60" t="s">
        <v>123</v>
      </c>
      <c r="AL27" s="45" t="s">
        <v>124</v>
      </c>
      <c r="AM27" s="45" t="s">
        <v>124</v>
      </c>
      <c r="AN27" s="59" t="s">
        <v>124</v>
      </c>
      <c r="AO27" s="144">
        <f>AD27/T27*100</f>
        <v>99.999999999999986</v>
      </c>
    </row>
    <row r="28" spans="1:41" ht="47.4">
      <c r="A28" s="212" t="s">
        <v>116</v>
      </c>
      <c r="B28" s="210"/>
      <c r="C28" s="213">
        <f>SUM(C27:C27)</f>
        <v>4.1666666666666664E-2</v>
      </c>
      <c r="D28" s="213">
        <f t="shared" ref="D28:L28" si="9">SUM(D27:D27)</f>
        <v>4.1666666666666664E-2</v>
      </c>
      <c r="E28" s="213">
        <f t="shared" si="9"/>
        <v>4.1666666666666664E-2</v>
      </c>
      <c r="F28" s="213">
        <f t="shared" si="9"/>
        <v>4.1666666666666664E-2</v>
      </c>
      <c r="G28" s="213">
        <f t="shared" si="9"/>
        <v>4.1666666666666664E-2</v>
      </c>
      <c r="H28" s="213">
        <f t="shared" si="9"/>
        <v>4.1666666666666664E-2</v>
      </c>
      <c r="I28" s="213">
        <f t="shared" si="9"/>
        <v>4.1666666666666664E-2</v>
      </c>
      <c r="J28" s="213">
        <f t="shared" si="9"/>
        <v>4.1666666666666664E-2</v>
      </c>
      <c r="K28" s="213">
        <f t="shared" si="9"/>
        <v>4.1666666666666664E-2</v>
      </c>
      <c r="L28" s="213">
        <f t="shared" si="9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11.204861111111107</v>
      </c>
      <c r="W28" s="210">
        <f>ROUND(T28/$T$79*100,2)</f>
        <v>11.58</v>
      </c>
      <c r="X28" s="210">
        <f>ROUND(U28/$T$79*100,2)</f>
        <v>23.16</v>
      </c>
      <c r="Y28" s="203">
        <f>ROUND(T28/$U$17*100,2)</f>
        <v>1.22</v>
      </c>
      <c r="Z28" s="204">
        <f>ROUND(V28/$U$17*100,2)</f>
        <v>29.76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11.521527777777782</v>
      </c>
      <c r="AG28" s="210">
        <f>ROUND(AD28/$AD$79*100,2)</f>
        <v>13.61</v>
      </c>
      <c r="AH28" s="210">
        <f>ROUND(AE28/$AD$79*100,2)</f>
        <v>27.21</v>
      </c>
      <c r="AI28" s="203">
        <f t="shared" si="7"/>
        <v>1.22</v>
      </c>
      <c r="AJ28" s="204">
        <f t="shared" si="8"/>
        <v>30.57</v>
      </c>
      <c r="AK28" s="216"/>
      <c r="AL28" s="210"/>
      <c r="AM28" s="210"/>
      <c r="AN28" s="210"/>
      <c r="AO28" s="210"/>
    </row>
    <row r="29" spans="1:41" ht="47.4">
      <c r="A29" s="217" t="s">
        <v>166</v>
      </c>
      <c r="B29" s="598"/>
      <c r="C29" s="598"/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8"/>
      <c r="X29" s="598"/>
      <c r="Y29" s="598"/>
      <c r="Z29" s="598"/>
      <c r="AA29" s="598"/>
      <c r="AB29" s="598"/>
      <c r="AC29" s="598"/>
      <c r="AD29" s="598"/>
      <c r="AE29" s="598"/>
      <c r="AF29" s="598"/>
      <c r="AG29" s="598"/>
      <c r="AH29" s="598"/>
      <c r="AI29" s="598"/>
      <c r="AJ29" s="598"/>
      <c r="AK29" s="598"/>
      <c r="AL29" s="598"/>
      <c r="AM29" s="598"/>
      <c r="AN29" s="598"/>
      <c r="AO29" s="598"/>
    </row>
    <row r="30" spans="1:41" ht="36">
      <c r="A30" s="156" t="s">
        <v>223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39" t="s">
        <v>87</v>
      </c>
      <c r="O30" s="42" t="s">
        <v>220</v>
      </c>
      <c r="P30" s="42" t="s">
        <v>220</v>
      </c>
      <c r="Q30" s="42" t="s">
        <v>224</v>
      </c>
      <c r="R30" s="262">
        <v>2</v>
      </c>
      <c r="S30" s="262">
        <v>1</v>
      </c>
      <c r="T30" s="40">
        <f t="shared" ref="T30:T31" si="10">SUM(C30:M30)</f>
        <v>2.7777777777777776E-2</v>
      </c>
      <c r="U30" s="40">
        <f>U28+T30</f>
        <v>0.94444444444444453</v>
      </c>
      <c r="V30" s="40">
        <f>V28+T30</f>
        <v>11.232638888888886</v>
      </c>
      <c r="W30" s="39">
        <f>ROUND(T30/$T$79*100,2)</f>
        <v>0.7</v>
      </c>
      <c r="X30" s="187">
        <f>ROUND(U30/$T$79*100,2)</f>
        <v>23.86</v>
      </c>
      <c r="Y30" s="99">
        <f t="shared" ref="Y30:Y31" si="11">ROUND(T30/$U$17*100,2)</f>
        <v>7.0000000000000007E-2</v>
      </c>
      <c r="Z30" s="98">
        <f t="shared" ref="Z30:Z31" si="12">ROUND(V30/$U$17*100,2)</f>
        <v>29.83</v>
      </c>
      <c r="AA30" s="42" t="s">
        <v>225</v>
      </c>
      <c r="AB30" s="42" t="s">
        <v>225</v>
      </c>
      <c r="AC30" s="264">
        <v>1</v>
      </c>
      <c r="AD30" s="224">
        <v>3.8194444444444441E-2</v>
      </c>
      <c r="AE30" s="40">
        <f>AE28+AD30</f>
        <v>0.95486111111111105</v>
      </c>
      <c r="AF30" s="40">
        <f>AF28+AD30</f>
        <v>11.559722222222227</v>
      </c>
      <c r="AG30" s="39">
        <f t="shared" ref="AG30:AG31" si="13">ROUND(AD30/$AD$79*100,2)</f>
        <v>1.1299999999999999</v>
      </c>
      <c r="AH30" s="187">
        <f t="shared" ref="AH30:AH31" si="14">ROUND(AE30/$AD$79*100,2)</f>
        <v>28.34</v>
      </c>
      <c r="AI30" s="99">
        <f t="shared" ref="AI30:AI32" si="15">ROUND(AD30/$Y$17*100,2)</f>
        <v>0.1</v>
      </c>
      <c r="AJ30" s="98">
        <f t="shared" ref="AJ30:AJ32" si="16">ROUND(AF30/$Y$17*100,2)</f>
        <v>30.68</v>
      </c>
      <c r="AK30" s="276" t="s">
        <v>90</v>
      </c>
      <c r="AL30" s="262">
        <v>6</v>
      </c>
      <c r="AM30" s="262">
        <v>7</v>
      </c>
      <c r="AN30" s="144">
        <f>AM30/AL30*100</f>
        <v>116.66666666666667</v>
      </c>
      <c r="AO30" s="144">
        <f t="shared" ref="AO30:AO31" si="17">AD30/T30*100</f>
        <v>137.5</v>
      </c>
    </row>
    <row r="31" spans="1:41" ht="36">
      <c r="A31" s="157" t="s">
        <v>226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42" t="s">
        <v>222</v>
      </c>
      <c r="P31" s="42" t="s">
        <v>222</v>
      </c>
      <c r="Q31" s="42" t="s">
        <v>224</v>
      </c>
      <c r="R31" s="262">
        <v>2</v>
      </c>
      <c r="S31" s="262">
        <v>1</v>
      </c>
      <c r="T31" s="40">
        <f t="shared" si="10"/>
        <v>3.4722222222222224E-2</v>
      </c>
      <c r="U31" s="40">
        <f>U30+T31</f>
        <v>0.97916666666666674</v>
      </c>
      <c r="V31" s="40">
        <f>V30+T31</f>
        <v>11.267361111111107</v>
      </c>
      <c r="W31" s="39">
        <f t="shared" ref="W31:X32" si="18">ROUND(T31/$T$79*100,2)</f>
        <v>0.88</v>
      </c>
      <c r="X31" s="187">
        <f>ROUND(U31/$T$79*100,2)</f>
        <v>24.74</v>
      </c>
      <c r="Y31" s="99">
        <f t="shared" si="11"/>
        <v>0.09</v>
      </c>
      <c r="Z31" s="98">
        <f t="shared" si="12"/>
        <v>29.93</v>
      </c>
      <c r="AA31" s="42" t="s">
        <v>222</v>
      </c>
      <c r="AB31" s="42" t="s">
        <v>222</v>
      </c>
      <c r="AC31" s="264">
        <v>1</v>
      </c>
      <c r="AD31" s="224">
        <v>2.0833333333333332E-2</v>
      </c>
      <c r="AE31" s="40">
        <f>AE30+AD31</f>
        <v>0.97569444444444442</v>
      </c>
      <c r="AF31" s="40">
        <f>AF30+AD31</f>
        <v>11.580555555555561</v>
      </c>
      <c r="AG31" s="39">
        <f t="shared" si="13"/>
        <v>0.62</v>
      </c>
      <c r="AH31" s="187">
        <f t="shared" si="14"/>
        <v>28.96</v>
      </c>
      <c r="AI31" s="99">
        <f t="shared" si="15"/>
        <v>0.06</v>
      </c>
      <c r="AJ31" s="98">
        <f t="shared" si="16"/>
        <v>30.73</v>
      </c>
      <c r="AK31" s="276" t="s">
        <v>90</v>
      </c>
      <c r="AL31" s="262">
        <v>6</v>
      </c>
      <c r="AM31" s="262">
        <v>6</v>
      </c>
      <c r="AN31" s="144">
        <f>AM31/AL31*100</f>
        <v>100</v>
      </c>
      <c r="AO31" s="144">
        <f t="shared" si="17"/>
        <v>60</v>
      </c>
    </row>
    <row r="32" spans="1:41" ht="47.4">
      <c r="A32" s="158" t="s">
        <v>116</v>
      </c>
      <c r="B32" s="149"/>
      <c r="C32" s="180">
        <f>SUM(C30:C31)</f>
        <v>6.25E-2</v>
      </c>
      <c r="D32" s="180">
        <f t="shared" ref="D32:M32" si="19">SUM(D30:D31)</f>
        <v>0</v>
      </c>
      <c r="E32" s="180">
        <f t="shared" si="19"/>
        <v>0</v>
      </c>
      <c r="F32" s="180">
        <f t="shared" si="19"/>
        <v>0</v>
      </c>
      <c r="G32" s="180">
        <f t="shared" si="19"/>
        <v>0</v>
      </c>
      <c r="H32" s="180">
        <f t="shared" si="19"/>
        <v>0</v>
      </c>
      <c r="I32" s="180">
        <f t="shared" si="19"/>
        <v>0</v>
      </c>
      <c r="J32" s="180">
        <f t="shared" si="19"/>
        <v>0</v>
      </c>
      <c r="K32" s="180">
        <f t="shared" si="19"/>
        <v>0</v>
      </c>
      <c r="L32" s="180">
        <f t="shared" si="19"/>
        <v>0</v>
      </c>
      <c r="M32" s="180">
        <f t="shared" si="19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11.267361111111107</v>
      </c>
      <c r="W32" s="149">
        <f t="shared" si="18"/>
        <v>1.58</v>
      </c>
      <c r="X32" s="149">
        <f t="shared" si="18"/>
        <v>24.74</v>
      </c>
      <c r="Y32" s="151">
        <f>ROUND(T32/$U$16*100,2)</f>
        <v>0.17</v>
      </c>
      <c r="Z32" s="152">
        <f>ROUND(V32/$U$16*100,2)</f>
        <v>29.93</v>
      </c>
      <c r="AA32" s="149"/>
      <c r="AB32" s="149"/>
      <c r="AC32" s="149"/>
      <c r="AD32" s="150">
        <f>SUM(AD30:AD31)</f>
        <v>5.9027777777777776E-2</v>
      </c>
      <c r="AE32" s="150">
        <f>AE31</f>
        <v>0.97569444444444442</v>
      </c>
      <c r="AF32" s="150">
        <f>AF31</f>
        <v>11.580555555555561</v>
      </c>
      <c r="AG32" s="149">
        <f>ROUND(AD32/$AD$79*100,2)</f>
        <v>1.75</v>
      </c>
      <c r="AH32" s="149">
        <f>ROUND(AE32/$AD$79*100,2)</f>
        <v>28.96</v>
      </c>
      <c r="AI32" s="568">
        <f t="shared" si="15"/>
        <v>0.16</v>
      </c>
      <c r="AJ32" s="569">
        <f t="shared" si="16"/>
        <v>30.73</v>
      </c>
      <c r="AK32" s="153"/>
      <c r="AL32" s="149"/>
      <c r="AM32" s="149"/>
      <c r="AN32" s="149"/>
      <c r="AO32" s="149"/>
    </row>
    <row r="33" spans="1:41" ht="47.4">
      <c r="A33" s="48" t="s">
        <v>172</v>
      </c>
      <c r="B33" s="60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601"/>
      <c r="R33" s="60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601"/>
      <c r="AH33" s="601"/>
      <c r="AI33" s="601"/>
      <c r="AJ33" s="601"/>
      <c r="AK33" s="601"/>
      <c r="AL33" s="601"/>
      <c r="AM33" s="601"/>
      <c r="AN33" s="601"/>
      <c r="AO33" s="601"/>
    </row>
    <row r="34" spans="1:41" ht="33" customHeight="1">
      <c r="A34" s="183" t="s">
        <v>173</v>
      </c>
      <c r="B34" s="44">
        <v>1</v>
      </c>
      <c r="C34" s="47"/>
      <c r="D34" s="44"/>
      <c r="E34" s="44"/>
      <c r="F34" s="44"/>
      <c r="G34" s="44"/>
      <c r="H34" s="44"/>
      <c r="I34" s="46"/>
      <c r="J34" s="44"/>
      <c r="K34" s="44"/>
      <c r="L34" s="44"/>
      <c r="M34" s="47">
        <v>8.3333333333333329E-2</v>
      </c>
      <c r="N34" s="139" t="s">
        <v>87</v>
      </c>
      <c r="O34" s="42" t="s">
        <v>220</v>
      </c>
      <c r="P34" s="42" t="s">
        <v>220</v>
      </c>
      <c r="Q34" s="42" t="s">
        <v>224</v>
      </c>
      <c r="R34" s="186">
        <v>3</v>
      </c>
      <c r="S34" s="262">
        <v>1</v>
      </c>
      <c r="T34" s="40">
        <f>SUM(C34:M34)</f>
        <v>8.3333333333333329E-2</v>
      </c>
      <c r="U34" s="40">
        <f>U32+T34</f>
        <v>1.0625</v>
      </c>
      <c r="V34" s="40">
        <f>V32+T34</f>
        <v>11.350694444444441</v>
      </c>
      <c r="W34" s="39">
        <f t="shared" ref="W34:X39" si="20">ROUND(T34/$T$79*100,2)</f>
        <v>2.11</v>
      </c>
      <c r="X34" s="187">
        <f t="shared" si="20"/>
        <v>26.84</v>
      </c>
      <c r="Y34" s="99">
        <f t="shared" ref="Y34:Y45" si="21">ROUND(T34/$U$17*100,2)</f>
        <v>0.22</v>
      </c>
      <c r="Z34" s="98">
        <f t="shared" ref="Z34:Z45" si="22">ROUND(V34/$U$17*100,2)</f>
        <v>30.15</v>
      </c>
      <c r="AA34" s="42" t="s">
        <v>220</v>
      </c>
      <c r="AB34" s="42" t="s">
        <v>220</v>
      </c>
      <c r="AC34" s="264">
        <v>1</v>
      </c>
      <c r="AD34" s="224">
        <v>8.3333333333333329E-2</v>
      </c>
      <c r="AE34" s="40">
        <f>AE32+AD34</f>
        <v>1.0590277777777777</v>
      </c>
      <c r="AF34" s="40">
        <f>AF32+AD34</f>
        <v>11.663888888888895</v>
      </c>
      <c r="AG34" s="39">
        <f t="shared" ref="AG34:AG45" si="23">ROUND(AD34/$AD$79*100,2)</f>
        <v>2.4700000000000002</v>
      </c>
      <c r="AH34" s="187">
        <f t="shared" ref="AH34:AH45" si="24">ROUND(AE34/$AD$79*100,2)</f>
        <v>31.44</v>
      </c>
      <c r="AI34" s="99">
        <f t="shared" ref="AI34:AI46" si="25">ROUND(AD34/$Y$17*100,2)</f>
        <v>0.22</v>
      </c>
      <c r="AJ34" s="98">
        <f t="shared" ref="AJ34:AJ46" si="26">ROUND(AF34/$Y$17*100,2)</f>
        <v>30.95</v>
      </c>
      <c r="AK34" s="43" t="s">
        <v>90</v>
      </c>
      <c r="AL34" s="44">
        <v>1</v>
      </c>
      <c r="AM34" s="44">
        <v>1</v>
      </c>
      <c r="AN34" s="144">
        <f t="shared" ref="AN34:AN45" si="27">AM34/AL34*100</f>
        <v>100</v>
      </c>
      <c r="AO34" s="144">
        <f t="shared" ref="AO34:AO45" si="28">AD34/T34*100</f>
        <v>100</v>
      </c>
    </row>
    <row r="35" spans="1:41" ht="33" customHeight="1">
      <c r="A35" s="183" t="s">
        <v>174</v>
      </c>
      <c r="B35" s="44">
        <v>1</v>
      </c>
      <c r="C35" s="44"/>
      <c r="D35" s="206"/>
      <c r="E35" s="44"/>
      <c r="F35" s="44"/>
      <c r="G35" s="44"/>
      <c r="H35" s="44"/>
      <c r="I35" s="46"/>
      <c r="J35" s="44"/>
      <c r="K35" s="46"/>
      <c r="L35" s="47">
        <v>8.3333333333333329E-2</v>
      </c>
      <c r="M35" s="97"/>
      <c r="N35" s="139" t="s">
        <v>87</v>
      </c>
      <c r="O35" s="42" t="s">
        <v>220</v>
      </c>
      <c r="P35" s="42" t="s">
        <v>220</v>
      </c>
      <c r="Q35" s="42" t="s">
        <v>224</v>
      </c>
      <c r="R35" s="186">
        <v>3</v>
      </c>
      <c r="S35" s="262">
        <v>1</v>
      </c>
      <c r="T35" s="40">
        <f>SUM(C35:M35)</f>
        <v>8.3333333333333329E-2</v>
      </c>
      <c r="U35" s="40">
        <f>U34+T35</f>
        <v>1.1458333333333333</v>
      </c>
      <c r="V35" s="40">
        <f>V34+T35</f>
        <v>11.434027777777775</v>
      </c>
      <c r="W35" s="39">
        <f t="shared" si="20"/>
        <v>2.11</v>
      </c>
      <c r="X35" s="187">
        <f t="shared" si="20"/>
        <v>28.95</v>
      </c>
      <c r="Y35" s="99">
        <f t="shared" si="21"/>
        <v>0.22</v>
      </c>
      <c r="Z35" s="98">
        <f t="shared" si="22"/>
        <v>30.37</v>
      </c>
      <c r="AA35" s="42" t="s">
        <v>220</v>
      </c>
      <c r="AB35" s="42" t="s">
        <v>220</v>
      </c>
      <c r="AC35" s="264">
        <v>1</v>
      </c>
      <c r="AD35" s="224">
        <v>8.3333333333333329E-2</v>
      </c>
      <c r="AE35" s="40">
        <f t="shared" ref="AE35:AE45" si="29">AE34+AD35</f>
        <v>1.1423611111111109</v>
      </c>
      <c r="AF35" s="40">
        <f t="shared" ref="AF35:AF45" si="30">AF34+AD35</f>
        <v>11.747222222222229</v>
      </c>
      <c r="AG35" s="39">
        <f t="shared" si="23"/>
        <v>2.4700000000000002</v>
      </c>
      <c r="AH35" s="187">
        <f t="shared" si="24"/>
        <v>33.909999999999997</v>
      </c>
      <c r="AI35" s="99">
        <f t="shared" si="25"/>
        <v>0.22</v>
      </c>
      <c r="AJ35" s="98">
        <f t="shared" si="26"/>
        <v>31.17</v>
      </c>
      <c r="AK35" s="43" t="s">
        <v>90</v>
      </c>
      <c r="AL35" s="44">
        <v>1</v>
      </c>
      <c r="AM35" s="44">
        <v>1</v>
      </c>
      <c r="AN35" s="144">
        <f t="shared" si="27"/>
        <v>100</v>
      </c>
      <c r="AO35" s="144">
        <f t="shared" si="28"/>
        <v>100</v>
      </c>
    </row>
    <row r="36" spans="1:41" ht="33" customHeight="1">
      <c r="A36" s="183" t="s">
        <v>227</v>
      </c>
      <c r="B36" s="44">
        <v>1</v>
      </c>
      <c r="C36" s="46"/>
      <c r="D36" s="206"/>
      <c r="E36" s="46"/>
      <c r="F36" s="46"/>
      <c r="G36" s="46"/>
      <c r="H36" s="46"/>
      <c r="I36" s="235">
        <v>2.0833333333333332E-2</v>
      </c>
      <c r="J36" s="46"/>
      <c r="K36" s="46"/>
      <c r="L36" s="46"/>
      <c r="M36" s="46"/>
      <c r="N36" s="275" t="s">
        <v>87</v>
      </c>
      <c r="O36" s="42" t="s">
        <v>220</v>
      </c>
      <c r="P36" s="42" t="s">
        <v>220</v>
      </c>
      <c r="Q36" s="42" t="s">
        <v>224</v>
      </c>
      <c r="R36" s="186">
        <v>2</v>
      </c>
      <c r="S36" s="262">
        <v>1</v>
      </c>
      <c r="T36" s="40">
        <f t="shared" ref="T36:T45" si="31">SUM(C36:M36)</f>
        <v>2.0833333333333332E-2</v>
      </c>
      <c r="U36" s="40">
        <f>U35+T36</f>
        <v>1.1666666666666665</v>
      </c>
      <c r="V36" s="40">
        <f>V35+T36</f>
        <v>11.454861111111109</v>
      </c>
      <c r="W36" s="39">
        <f t="shared" si="20"/>
        <v>0.53</v>
      </c>
      <c r="X36" s="187">
        <f t="shared" si="20"/>
        <v>29.47</v>
      </c>
      <c r="Y36" s="99">
        <f t="shared" si="21"/>
        <v>0.06</v>
      </c>
      <c r="Z36" s="98">
        <f t="shared" si="22"/>
        <v>30.43</v>
      </c>
      <c r="AA36" s="42" t="s">
        <v>222</v>
      </c>
      <c r="AB36" s="42" t="s">
        <v>222</v>
      </c>
      <c r="AC36" s="264">
        <v>1</v>
      </c>
      <c r="AD36" s="224">
        <v>1.3888888888888888E-2</v>
      </c>
      <c r="AE36" s="40">
        <f t="shared" si="29"/>
        <v>1.1562499999999998</v>
      </c>
      <c r="AF36" s="40">
        <f t="shared" si="30"/>
        <v>11.761111111111118</v>
      </c>
      <c r="AG36" s="39">
        <f t="shared" si="23"/>
        <v>0.41</v>
      </c>
      <c r="AH36" s="187">
        <f t="shared" si="24"/>
        <v>34.32</v>
      </c>
      <c r="AI36" s="99">
        <f t="shared" si="25"/>
        <v>0.04</v>
      </c>
      <c r="AJ36" s="98">
        <f t="shared" si="26"/>
        <v>31.21</v>
      </c>
      <c r="AK36" s="43" t="s">
        <v>90</v>
      </c>
      <c r="AL36" s="44">
        <v>4</v>
      </c>
      <c r="AM36" s="44">
        <v>4</v>
      </c>
      <c r="AN36" s="144">
        <f t="shared" si="27"/>
        <v>100</v>
      </c>
      <c r="AO36" s="144">
        <f t="shared" si="28"/>
        <v>66.666666666666657</v>
      </c>
    </row>
    <row r="37" spans="1:41" ht="33" customHeight="1">
      <c r="A37" s="183" t="s">
        <v>228</v>
      </c>
      <c r="B37" s="44">
        <v>1</v>
      </c>
      <c r="C37" s="46"/>
      <c r="D37" s="97"/>
      <c r="E37" s="44"/>
      <c r="F37" s="238"/>
      <c r="G37" s="238"/>
      <c r="H37" s="44"/>
      <c r="I37" s="178">
        <v>2.0833333333333332E-2</v>
      </c>
      <c r="J37" s="44"/>
      <c r="K37" s="44"/>
      <c r="L37" s="44"/>
      <c r="M37" s="44"/>
      <c r="N37" s="139" t="s">
        <v>87</v>
      </c>
      <c r="O37" s="42" t="s">
        <v>220</v>
      </c>
      <c r="P37" s="42" t="s">
        <v>220</v>
      </c>
      <c r="Q37" s="42" t="s">
        <v>224</v>
      </c>
      <c r="R37" s="186">
        <v>2</v>
      </c>
      <c r="S37" s="262">
        <v>1</v>
      </c>
      <c r="T37" s="40">
        <f t="shared" si="31"/>
        <v>2.0833333333333332E-2</v>
      </c>
      <c r="U37" s="40">
        <f t="shared" ref="U37:U38" si="32">U36+T37</f>
        <v>1.1874999999999998</v>
      </c>
      <c r="V37" s="40">
        <f t="shared" ref="V37:V38" si="33">V36+T37</f>
        <v>11.475694444444443</v>
      </c>
      <c r="W37" s="39">
        <f t="shared" si="20"/>
        <v>0.53</v>
      </c>
      <c r="X37" s="187">
        <f t="shared" si="20"/>
        <v>30</v>
      </c>
      <c r="Y37" s="99">
        <f t="shared" si="21"/>
        <v>0.06</v>
      </c>
      <c r="Z37" s="98">
        <f t="shared" si="22"/>
        <v>30.48</v>
      </c>
      <c r="AA37" s="42" t="s">
        <v>220</v>
      </c>
      <c r="AB37" s="42" t="s">
        <v>220</v>
      </c>
      <c r="AC37" s="264">
        <v>1</v>
      </c>
      <c r="AD37" s="224">
        <v>2.0833333333333332E-2</v>
      </c>
      <c r="AE37" s="40">
        <f t="shared" si="29"/>
        <v>1.177083333333333</v>
      </c>
      <c r="AF37" s="40">
        <f t="shared" si="30"/>
        <v>11.781944444444452</v>
      </c>
      <c r="AG37" s="39">
        <f t="shared" si="23"/>
        <v>0.62</v>
      </c>
      <c r="AH37" s="187">
        <f t="shared" si="24"/>
        <v>34.94</v>
      </c>
      <c r="AI37" s="99">
        <f t="shared" si="25"/>
        <v>0.06</v>
      </c>
      <c r="AJ37" s="98">
        <f t="shared" si="26"/>
        <v>31.27</v>
      </c>
      <c r="AK37" s="43" t="s">
        <v>90</v>
      </c>
      <c r="AL37" s="44">
        <v>4</v>
      </c>
      <c r="AM37" s="44">
        <v>4</v>
      </c>
      <c r="AN37" s="144">
        <f t="shared" si="27"/>
        <v>100</v>
      </c>
      <c r="AO37" s="144">
        <f t="shared" si="28"/>
        <v>100</v>
      </c>
    </row>
    <row r="38" spans="1:41" ht="33" customHeight="1">
      <c r="A38" s="183" t="s">
        <v>229</v>
      </c>
      <c r="B38" s="44">
        <v>2</v>
      </c>
      <c r="C38" s="44"/>
      <c r="D38" s="239">
        <v>0.16666666666666666</v>
      </c>
      <c r="E38" s="236"/>
      <c r="F38" s="231"/>
      <c r="G38" s="231"/>
      <c r="H38" s="237"/>
      <c r="I38" s="206"/>
      <c r="J38" s="44"/>
      <c r="K38" s="239">
        <v>0.16666666666666666</v>
      </c>
      <c r="L38" s="44"/>
      <c r="M38" s="44"/>
      <c r="N38" s="139" t="s">
        <v>87</v>
      </c>
      <c r="O38" s="42" t="s">
        <v>220</v>
      </c>
      <c r="P38" s="42" t="s">
        <v>225</v>
      </c>
      <c r="Q38" s="42" t="s">
        <v>224</v>
      </c>
      <c r="R38" s="42">
        <v>4</v>
      </c>
      <c r="S38" s="262">
        <v>2</v>
      </c>
      <c r="T38" s="40">
        <f t="shared" ref="T38:T43" si="34">SUM(C38:M38)</f>
        <v>0.33333333333333331</v>
      </c>
      <c r="U38" s="40">
        <f t="shared" si="32"/>
        <v>1.520833333333333</v>
      </c>
      <c r="V38" s="40">
        <f t="shared" si="33"/>
        <v>11.809027777777777</v>
      </c>
      <c r="W38" s="39">
        <f t="shared" si="20"/>
        <v>8.42</v>
      </c>
      <c r="X38" s="187">
        <f t="shared" si="20"/>
        <v>38.42</v>
      </c>
      <c r="Y38" s="99">
        <f t="shared" si="21"/>
        <v>0.89</v>
      </c>
      <c r="Z38" s="98">
        <f t="shared" si="22"/>
        <v>31.37</v>
      </c>
      <c r="AA38" s="42" t="s">
        <v>220</v>
      </c>
      <c r="AB38" s="42" t="s">
        <v>222</v>
      </c>
      <c r="AC38" s="264">
        <v>1</v>
      </c>
      <c r="AD38" s="224">
        <v>0.33333333333333331</v>
      </c>
      <c r="AE38" s="40">
        <f t="shared" si="29"/>
        <v>1.5104166666666663</v>
      </c>
      <c r="AF38" s="40">
        <f t="shared" si="30"/>
        <v>12.115277777777786</v>
      </c>
      <c r="AG38" s="39">
        <f t="shared" si="23"/>
        <v>9.89</v>
      </c>
      <c r="AH38" s="187">
        <f t="shared" si="24"/>
        <v>44.84</v>
      </c>
      <c r="AI38" s="99">
        <f t="shared" si="25"/>
        <v>0.88</v>
      </c>
      <c r="AJ38" s="98">
        <f t="shared" si="26"/>
        <v>32.15</v>
      </c>
      <c r="AK38" s="43" t="s">
        <v>90</v>
      </c>
      <c r="AL38" s="44">
        <v>50</v>
      </c>
      <c r="AM38" s="44">
        <v>103</v>
      </c>
      <c r="AN38" s="144">
        <f t="shared" si="27"/>
        <v>206</v>
      </c>
      <c r="AO38" s="144">
        <f t="shared" si="28"/>
        <v>100</v>
      </c>
    </row>
    <row r="39" spans="1:41" ht="33" customHeight="1">
      <c r="A39" s="183" t="s">
        <v>230</v>
      </c>
      <c r="B39" s="44">
        <v>2</v>
      </c>
      <c r="C39" s="44"/>
      <c r="D39" s="206"/>
      <c r="E39" s="46"/>
      <c r="F39" s="239">
        <v>8.3333333333333329E-2</v>
      </c>
      <c r="G39" s="239">
        <v>8.3333333333333329E-2</v>
      </c>
      <c r="H39" s="44"/>
      <c r="I39" s="206"/>
      <c r="J39" s="97"/>
      <c r="K39" s="44"/>
      <c r="L39" s="44"/>
      <c r="M39" s="44"/>
      <c r="N39" s="275" t="s">
        <v>87</v>
      </c>
      <c r="O39" s="42" t="s">
        <v>220</v>
      </c>
      <c r="P39" s="42" t="s">
        <v>225</v>
      </c>
      <c r="Q39" s="42" t="s">
        <v>224</v>
      </c>
      <c r="R39" s="42">
        <v>4</v>
      </c>
      <c r="S39" s="262">
        <v>2</v>
      </c>
      <c r="T39" s="40">
        <f t="shared" si="34"/>
        <v>0.16666666666666666</v>
      </c>
      <c r="U39" s="40">
        <f>U38+T39</f>
        <v>1.6874999999999998</v>
      </c>
      <c r="V39" s="40">
        <f>V38+T39</f>
        <v>11.975694444444443</v>
      </c>
      <c r="W39" s="39">
        <f t="shared" si="20"/>
        <v>4.21</v>
      </c>
      <c r="X39" s="187">
        <f t="shared" si="20"/>
        <v>42.63</v>
      </c>
      <c r="Y39" s="99">
        <f t="shared" si="21"/>
        <v>0.44</v>
      </c>
      <c r="Z39" s="98">
        <f t="shared" si="22"/>
        <v>31.81</v>
      </c>
      <c r="AA39" s="42" t="s">
        <v>220</v>
      </c>
      <c r="AB39" s="42" t="s">
        <v>225</v>
      </c>
      <c r="AC39" s="264">
        <v>1</v>
      </c>
      <c r="AD39" s="224">
        <v>0.18055555555555555</v>
      </c>
      <c r="AE39" s="40">
        <f t="shared" si="29"/>
        <v>1.6909722222222219</v>
      </c>
      <c r="AF39" s="40">
        <f t="shared" si="30"/>
        <v>12.295833333333341</v>
      </c>
      <c r="AG39" s="39">
        <f>ROUND(AD39/$AD$79*100,2)</f>
        <v>5.36</v>
      </c>
      <c r="AH39" s="187">
        <f t="shared" si="24"/>
        <v>50.2</v>
      </c>
      <c r="AI39" s="99">
        <f t="shared" si="25"/>
        <v>0.48</v>
      </c>
      <c r="AJ39" s="98">
        <f t="shared" si="26"/>
        <v>32.630000000000003</v>
      </c>
      <c r="AK39" s="43" t="s">
        <v>90</v>
      </c>
      <c r="AL39" s="44">
        <v>100</v>
      </c>
      <c r="AM39" s="44">
        <v>81</v>
      </c>
      <c r="AN39" s="144">
        <f t="shared" si="27"/>
        <v>81</v>
      </c>
      <c r="AO39" s="144">
        <f t="shared" si="28"/>
        <v>108.33333333333334</v>
      </c>
    </row>
    <row r="40" spans="1:41" ht="33" customHeight="1">
      <c r="A40" s="183" t="s">
        <v>231</v>
      </c>
      <c r="B40" s="44">
        <v>2</v>
      </c>
      <c r="C40" s="44"/>
      <c r="D40" s="239">
        <v>0.125</v>
      </c>
      <c r="E40" s="46"/>
      <c r="F40" s="239"/>
      <c r="G40" s="239"/>
      <c r="H40" s="44"/>
      <c r="I40" s="239">
        <v>0.125</v>
      </c>
      <c r="J40" s="97"/>
      <c r="K40" s="44"/>
      <c r="L40" s="44"/>
      <c r="M40" s="44"/>
      <c r="N40" s="275" t="s">
        <v>87</v>
      </c>
      <c r="O40" s="42" t="s">
        <v>222</v>
      </c>
      <c r="P40" s="42" t="s">
        <v>222</v>
      </c>
      <c r="Q40" s="42" t="s">
        <v>224</v>
      </c>
      <c r="R40" s="42">
        <v>4</v>
      </c>
      <c r="S40" s="262">
        <v>1</v>
      </c>
      <c r="T40" s="40">
        <f>SUM(C40:M40)</f>
        <v>0.25</v>
      </c>
      <c r="U40" s="40">
        <f t="shared" ref="U40:U43" si="35">U39+T40</f>
        <v>1.9374999999999998</v>
      </c>
      <c r="V40" s="40">
        <f t="shared" ref="V40:V43" si="36">V39+T40</f>
        <v>12.225694444444443</v>
      </c>
      <c r="W40" s="39">
        <f t="shared" ref="W40:W45" si="37">ROUND(T40/$T$79*100,2)</f>
        <v>6.32</v>
      </c>
      <c r="X40" s="187">
        <f t="shared" ref="X40:X45" si="38">ROUND(U40/$T$79*100,2)</f>
        <v>48.95</v>
      </c>
      <c r="Y40" s="99">
        <f t="shared" si="21"/>
        <v>0.66</v>
      </c>
      <c r="Z40" s="98">
        <f t="shared" si="22"/>
        <v>32.47</v>
      </c>
      <c r="AA40" s="42" t="s">
        <v>222</v>
      </c>
      <c r="AB40" s="42" t="s">
        <v>222</v>
      </c>
      <c r="AC40" s="264">
        <v>1</v>
      </c>
      <c r="AD40" s="224">
        <v>8.3333333333333329E-2</v>
      </c>
      <c r="AE40" s="40">
        <f t="shared" si="29"/>
        <v>1.7743055555555551</v>
      </c>
      <c r="AF40" s="40">
        <f t="shared" si="30"/>
        <v>12.379166666666675</v>
      </c>
      <c r="AG40" s="39">
        <f t="shared" si="23"/>
        <v>2.4700000000000002</v>
      </c>
      <c r="AH40" s="187">
        <f t="shared" si="24"/>
        <v>52.67</v>
      </c>
      <c r="AI40" s="99">
        <f t="shared" si="25"/>
        <v>0.22</v>
      </c>
      <c r="AJ40" s="98">
        <f t="shared" si="26"/>
        <v>32.85</v>
      </c>
      <c r="AK40" s="43" t="s">
        <v>90</v>
      </c>
      <c r="AL40" s="44">
        <v>60</v>
      </c>
      <c r="AM40" s="44">
        <v>81</v>
      </c>
      <c r="AN40" s="144">
        <f t="shared" si="27"/>
        <v>135</v>
      </c>
      <c r="AO40" s="144">
        <f>AD40/T40*100</f>
        <v>33.333333333333329</v>
      </c>
    </row>
    <row r="41" spans="1:41" ht="33" customHeight="1">
      <c r="A41" s="183" t="s">
        <v>232</v>
      </c>
      <c r="B41" s="44">
        <v>1</v>
      </c>
      <c r="C41" s="44"/>
      <c r="D41" s="206"/>
      <c r="E41" s="46"/>
      <c r="F41" s="235">
        <v>2.0833333333333332E-2</v>
      </c>
      <c r="G41" s="239"/>
      <c r="H41" s="44"/>
      <c r="I41" s="44"/>
      <c r="J41" s="97"/>
      <c r="K41" s="44"/>
      <c r="L41" s="44"/>
      <c r="M41" s="44"/>
      <c r="N41" s="275" t="s">
        <v>87</v>
      </c>
      <c r="O41" s="42" t="s">
        <v>222</v>
      </c>
      <c r="P41" s="42" t="s">
        <v>222</v>
      </c>
      <c r="Q41" s="42" t="s">
        <v>224</v>
      </c>
      <c r="R41" s="42">
        <v>2</v>
      </c>
      <c r="S41" s="262">
        <v>1</v>
      </c>
      <c r="T41" s="40">
        <f t="shared" si="34"/>
        <v>2.0833333333333332E-2</v>
      </c>
      <c r="U41" s="40">
        <f t="shared" si="35"/>
        <v>1.958333333333333</v>
      </c>
      <c r="V41" s="40">
        <f t="shared" si="36"/>
        <v>12.246527777777777</v>
      </c>
      <c r="W41" s="39">
        <f t="shared" si="37"/>
        <v>0.53</v>
      </c>
      <c r="X41" s="187">
        <f t="shared" si="38"/>
        <v>49.47</v>
      </c>
      <c r="Y41" s="99">
        <f t="shared" si="21"/>
        <v>0.06</v>
      </c>
      <c r="Z41" s="98">
        <f t="shared" si="22"/>
        <v>32.53</v>
      </c>
      <c r="AA41" s="42" t="s">
        <v>222</v>
      </c>
      <c r="AB41" s="42" t="s">
        <v>222</v>
      </c>
      <c r="AC41" s="264">
        <v>1</v>
      </c>
      <c r="AD41" s="224">
        <v>2.0833333333333332E-2</v>
      </c>
      <c r="AE41" s="40">
        <f t="shared" si="29"/>
        <v>1.7951388888888884</v>
      </c>
      <c r="AF41" s="40">
        <f t="shared" si="30"/>
        <v>12.400000000000009</v>
      </c>
      <c r="AG41" s="39">
        <f t="shared" si="23"/>
        <v>0.62</v>
      </c>
      <c r="AH41" s="187">
        <f t="shared" si="24"/>
        <v>53.29</v>
      </c>
      <c r="AI41" s="99">
        <f t="shared" si="25"/>
        <v>0.06</v>
      </c>
      <c r="AJ41" s="98">
        <f t="shared" si="26"/>
        <v>32.909999999999997</v>
      </c>
      <c r="AK41" s="43" t="s">
        <v>90</v>
      </c>
      <c r="AL41" s="44">
        <v>1</v>
      </c>
      <c r="AM41" s="44">
        <v>1</v>
      </c>
      <c r="AN41" s="144">
        <f t="shared" si="27"/>
        <v>100</v>
      </c>
      <c r="AO41" s="144">
        <f t="shared" si="28"/>
        <v>100</v>
      </c>
    </row>
    <row r="42" spans="1:41" ht="33" customHeight="1">
      <c r="A42" s="183" t="s">
        <v>181</v>
      </c>
      <c r="B42" s="44">
        <v>2</v>
      </c>
      <c r="C42" s="44"/>
      <c r="D42" s="206"/>
      <c r="E42" s="46"/>
      <c r="F42" s="239"/>
      <c r="G42" s="239"/>
      <c r="H42" s="44"/>
      <c r="I42" s="44"/>
      <c r="J42" s="97"/>
      <c r="K42" s="44"/>
      <c r="L42" s="47">
        <v>8.3333333333333329E-2</v>
      </c>
      <c r="M42" s="47">
        <v>8.3333333333333329E-2</v>
      </c>
      <c r="N42" s="275" t="s">
        <v>87</v>
      </c>
      <c r="O42" s="42" t="s">
        <v>222</v>
      </c>
      <c r="P42" s="42" t="s">
        <v>222</v>
      </c>
      <c r="Q42" s="42" t="s">
        <v>224</v>
      </c>
      <c r="R42" s="42">
        <v>3</v>
      </c>
      <c r="S42" s="262">
        <v>1</v>
      </c>
      <c r="T42" s="40">
        <f t="shared" si="34"/>
        <v>0.16666666666666666</v>
      </c>
      <c r="U42" s="40">
        <f t="shared" si="35"/>
        <v>2.1249999999999996</v>
      </c>
      <c r="V42" s="40">
        <f t="shared" si="36"/>
        <v>12.413194444444443</v>
      </c>
      <c r="W42" s="39">
        <f t="shared" si="37"/>
        <v>4.21</v>
      </c>
      <c r="X42" s="187">
        <f t="shared" si="38"/>
        <v>53.68</v>
      </c>
      <c r="Y42" s="99">
        <f t="shared" si="21"/>
        <v>0.44</v>
      </c>
      <c r="Z42" s="98">
        <f t="shared" si="22"/>
        <v>32.97</v>
      </c>
      <c r="AA42" s="42" t="s">
        <v>222</v>
      </c>
      <c r="AB42" s="42" t="s">
        <v>222</v>
      </c>
      <c r="AC42" s="264">
        <v>1</v>
      </c>
      <c r="AD42" s="224">
        <v>0.16666666666666666</v>
      </c>
      <c r="AE42" s="40">
        <f t="shared" si="29"/>
        <v>1.9618055555555551</v>
      </c>
      <c r="AF42" s="40">
        <f t="shared" si="30"/>
        <v>12.566666666666675</v>
      </c>
      <c r="AG42" s="39">
        <f t="shared" si="23"/>
        <v>4.95</v>
      </c>
      <c r="AH42" s="187">
        <f t="shared" si="24"/>
        <v>58.24</v>
      </c>
      <c r="AI42" s="99">
        <f t="shared" si="25"/>
        <v>0.44</v>
      </c>
      <c r="AJ42" s="98">
        <f t="shared" si="26"/>
        <v>33.35</v>
      </c>
      <c r="AK42" s="43" t="s">
        <v>90</v>
      </c>
      <c r="AL42" s="44">
        <v>2</v>
      </c>
      <c r="AM42" s="44">
        <v>2</v>
      </c>
      <c r="AN42" s="144">
        <f t="shared" si="27"/>
        <v>100</v>
      </c>
      <c r="AO42" s="144">
        <f t="shared" si="28"/>
        <v>100</v>
      </c>
    </row>
    <row r="43" spans="1:41" ht="33" customHeight="1">
      <c r="A43" s="183" t="s">
        <v>233</v>
      </c>
      <c r="B43" s="44">
        <v>1</v>
      </c>
      <c r="C43" s="44"/>
      <c r="D43" s="235">
        <v>2.0833333333333332E-2</v>
      </c>
      <c r="E43" s="46"/>
      <c r="F43" s="239"/>
      <c r="G43" s="239"/>
      <c r="H43" s="44"/>
      <c r="I43" s="44"/>
      <c r="J43" s="97"/>
      <c r="K43" s="44"/>
      <c r="L43" s="44"/>
      <c r="M43" s="44"/>
      <c r="N43" s="275" t="s">
        <v>87</v>
      </c>
      <c r="O43" s="42" t="s">
        <v>234</v>
      </c>
      <c r="P43" s="42" t="s">
        <v>234</v>
      </c>
      <c r="Q43" s="42" t="s">
        <v>224</v>
      </c>
      <c r="R43" s="42">
        <v>2</v>
      </c>
      <c r="S43" s="262">
        <v>1</v>
      </c>
      <c r="T43" s="40">
        <f t="shared" si="34"/>
        <v>2.0833333333333332E-2</v>
      </c>
      <c r="U43" s="40">
        <f t="shared" si="35"/>
        <v>2.145833333333333</v>
      </c>
      <c r="V43" s="40">
        <f t="shared" si="36"/>
        <v>12.434027777777777</v>
      </c>
      <c r="W43" s="39">
        <f t="shared" si="37"/>
        <v>0.53</v>
      </c>
      <c r="X43" s="187">
        <f t="shared" si="38"/>
        <v>54.21</v>
      </c>
      <c r="Y43" s="99">
        <f t="shared" si="21"/>
        <v>0.06</v>
      </c>
      <c r="Z43" s="98">
        <f t="shared" si="22"/>
        <v>33.03</v>
      </c>
      <c r="AA43" s="42" t="s">
        <v>234</v>
      </c>
      <c r="AB43" s="42" t="s">
        <v>234</v>
      </c>
      <c r="AC43" s="264">
        <v>1</v>
      </c>
      <c r="AD43" s="224">
        <v>2.0833333333333332E-2</v>
      </c>
      <c r="AE43" s="40">
        <f t="shared" si="29"/>
        <v>1.9826388888888884</v>
      </c>
      <c r="AF43" s="40">
        <f t="shared" si="30"/>
        <v>12.587500000000009</v>
      </c>
      <c r="AG43" s="39">
        <f t="shared" si="23"/>
        <v>0.62</v>
      </c>
      <c r="AH43" s="187">
        <f t="shared" si="24"/>
        <v>58.85</v>
      </c>
      <c r="AI43" s="99">
        <f t="shared" si="25"/>
        <v>0.06</v>
      </c>
      <c r="AJ43" s="98">
        <f t="shared" si="26"/>
        <v>33.4</v>
      </c>
      <c r="AK43" s="43" t="s">
        <v>90</v>
      </c>
      <c r="AL43" s="44">
        <v>1</v>
      </c>
      <c r="AM43" s="44">
        <v>1</v>
      </c>
      <c r="AN43" s="144">
        <f t="shared" si="27"/>
        <v>100</v>
      </c>
      <c r="AO43" s="144">
        <f t="shared" si="28"/>
        <v>100</v>
      </c>
    </row>
    <row r="44" spans="1:41" ht="33" customHeight="1">
      <c r="A44" s="183" t="s">
        <v>235</v>
      </c>
      <c r="B44" s="44">
        <v>1</v>
      </c>
      <c r="C44" s="44"/>
      <c r="D44" s="206"/>
      <c r="E44" s="46"/>
      <c r="F44" s="239"/>
      <c r="G44" s="239"/>
      <c r="H44" s="44"/>
      <c r="I44" s="235">
        <v>2.0833333333333332E-2</v>
      </c>
      <c r="J44" s="97"/>
      <c r="K44" s="44"/>
      <c r="L44" s="44"/>
      <c r="M44" s="44"/>
      <c r="N44" s="275" t="s">
        <v>87</v>
      </c>
      <c r="O44" s="42" t="s">
        <v>234</v>
      </c>
      <c r="P44" s="42" t="s">
        <v>234</v>
      </c>
      <c r="Q44" s="42" t="s">
        <v>224</v>
      </c>
      <c r="R44" s="42">
        <v>2</v>
      </c>
      <c r="S44" s="262">
        <v>1</v>
      </c>
      <c r="T44" s="40">
        <f t="shared" ref="T44" si="39">SUM(C44:M44)</f>
        <v>2.0833333333333332E-2</v>
      </c>
      <c r="U44" s="40">
        <f>U43+T44</f>
        <v>2.1666666666666665</v>
      </c>
      <c r="V44" s="40">
        <f>V43+T44</f>
        <v>12.454861111111111</v>
      </c>
      <c r="W44" s="39">
        <f t="shared" si="37"/>
        <v>0.53</v>
      </c>
      <c r="X44" s="187">
        <f t="shared" si="38"/>
        <v>54.74</v>
      </c>
      <c r="Y44" s="99">
        <f t="shared" si="21"/>
        <v>0.06</v>
      </c>
      <c r="Z44" s="98">
        <f t="shared" si="22"/>
        <v>33.08</v>
      </c>
      <c r="AA44" s="42" t="s">
        <v>234</v>
      </c>
      <c r="AB44" s="42" t="s">
        <v>234</v>
      </c>
      <c r="AC44" s="264">
        <v>1</v>
      </c>
      <c r="AD44" s="224">
        <v>1.3888888888888888E-2</v>
      </c>
      <c r="AE44" s="40">
        <f t="shared" si="29"/>
        <v>1.9965277777777772</v>
      </c>
      <c r="AF44" s="40">
        <f t="shared" si="30"/>
        <v>12.601388888888899</v>
      </c>
      <c r="AG44" s="39">
        <f t="shared" si="23"/>
        <v>0.41</v>
      </c>
      <c r="AH44" s="187">
        <f t="shared" si="24"/>
        <v>59.27</v>
      </c>
      <c r="AI44" s="99">
        <f t="shared" si="25"/>
        <v>0.04</v>
      </c>
      <c r="AJ44" s="98">
        <f t="shared" si="26"/>
        <v>33.44</v>
      </c>
      <c r="AK44" s="43" t="s">
        <v>90</v>
      </c>
      <c r="AL44" s="44">
        <v>1</v>
      </c>
      <c r="AM44" s="44">
        <v>1</v>
      </c>
      <c r="AN44" s="144">
        <f t="shared" si="27"/>
        <v>100</v>
      </c>
      <c r="AO44" s="144">
        <f t="shared" si="28"/>
        <v>66.666666666666657</v>
      </c>
    </row>
    <row r="45" spans="1:41" ht="33" customHeight="1">
      <c r="A45" s="183" t="s">
        <v>185</v>
      </c>
      <c r="B45" s="44">
        <v>1</v>
      </c>
      <c r="C45" s="44"/>
      <c r="D45" s="206"/>
      <c r="E45" s="46"/>
      <c r="F45" s="44"/>
      <c r="G45" s="44"/>
      <c r="H45" s="44"/>
      <c r="I45" s="97"/>
      <c r="J45" s="44"/>
      <c r="K45" s="44"/>
      <c r="L45" s="47">
        <v>1.3888888888888888E-2</v>
      </c>
      <c r="M45" s="44"/>
      <c r="N45" s="275" t="s">
        <v>87</v>
      </c>
      <c r="O45" s="42" t="s">
        <v>234</v>
      </c>
      <c r="P45" s="42" t="s">
        <v>234</v>
      </c>
      <c r="Q45" s="42" t="s">
        <v>224</v>
      </c>
      <c r="R45" s="42">
        <v>2</v>
      </c>
      <c r="S45" s="262">
        <v>1</v>
      </c>
      <c r="T45" s="40">
        <f t="shared" si="31"/>
        <v>1.3888888888888888E-2</v>
      </c>
      <c r="U45" s="40">
        <f>U44+T45</f>
        <v>2.1805555555555554</v>
      </c>
      <c r="V45" s="40">
        <f>V44+T45</f>
        <v>12.46875</v>
      </c>
      <c r="W45" s="39">
        <f t="shared" si="37"/>
        <v>0.35</v>
      </c>
      <c r="X45" s="187">
        <f t="shared" si="38"/>
        <v>55.09</v>
      </c>
      <c r="Y45" s="99">
        <f t="shared" si="21"/>
        <v>0.04</v>
      </c>
      <c r="Z45" s="98">
        <f t="shared" si="22"/>
        <v>33.119999999999997</v>
      </c>
      <c r="AA45" s="42" t="s">
        <v>234</v>
      </c>
      <c r="AB45" s="42" t="s">
        <v>234</v>
      </c>
      <c r="AC45" s="264">
        <v>1</v>
      </c>
      <c r="AD45" s="224">
        <v>1.3888888888888888E-2</v>
      </c>
      <c r="AE45" s="40">
        <f t="shared" si="29"/>
        <v>2.0104166666666661</v>
      </c>
      <c r="AF45" s="40">
        <f t="shared" si="30"/>
        <v>12.615277777777788</v>
      </c>
      <c r="AG45" s="39">
        <f t="shared" si="23"/>
        <v>0.41</v>
      </c>
      <c r="AH45" s="187">
        <f t="shared" si="24"/>
        <v>59.68</v>
      </c>
      <c r="AI45" s="99">
        <f t="shared" si="25"/>
        <v>0.04</v>
      </c>
      <c r="AJ45" s="98">
        <f t="shared" si="26"/>
        <v>33.479999999999997</v>
      </c>
      <c r="AK45" s="43" t="s">
        <v>90</v>
      </c>
      <c r="AL45" s="44">
        <v>4</v>
      </c>
      <c r="AM45" s="44">
        <v>4</v>
      </c>
      <c r="AN45" s="144">
        <f t="shared" si="27"/>
        <v>100</v>
      </c>
      <c r="AO45" s="144">
        <f t="shared" si="28"/>
        <v>100</v>
      </c>
    </row>
    <row r="46" spans="1:41" ht="47.4">
      <c r="A46" s="53" t="s">
        <v>116</v>
      </c>
      <c r="B46" s="96"/>
      <c r="C46" s="54">
        <f t="shared" ref="C46:M46" si="40">SUM(C34:C45)</f>
        <v>0</v>
      </c>
      <c r="D46" s="54">
        <f t="shared" si="40"/>
        <v>0.31249999999999994</v>
      </c>
      <c r="E46" s="54">
        <f t="shared" si="40"/>
        <v>0</v>
      </c>
      <c r="F46" s="54">
        <f t="shared" si="40"/>
        <v>0.10416666666666666</v>
      </c>
      <c r="G46" s="54">
        <f t="shared" si="40"/>
        <v>8.3333333333333329E-2</v>
      </c>
      <c r="H46" s="54">
        <f t="shared" si="40"/>
        <v>0</v>
      </c>
      <c r="I46" s="54">
        <f t="shared" si="40"/>
        <v>0.1875</v>
      </c>
      <c r="J46" s="54">
        <f t="shared" si="40"/>
        <v>0</v>
      </c>
      <c r="K46" s="54">
        <f t="shared" si="40"/>
        <v>0.16666666666666666</v>
      </c>
      <c r="L46" s="54">
        <f t="shared" si="40"/>
        <v>0.18055555555555555</v>
      </c>
      <c r="M46" s="54">
        <f t="shared" si="40"/>
        <v>0.16666666666666666</v>
      </c>
      <c r="N46" s="96"/>
      <c r="O46" s="96"/>
      <c r="P46" s="96"/>
      <c r="Q46" s="96"/>
      <c r="R46" s="96"/>
      <c r="S46" s="96"/>
      <c r="T46" s="54">
        <f>SUM(T34:T45)</f>
        <v>1.2013888888888886</v>
      </c>
      <c r="U46" s="54">
        <f>U45</f>
        <v>2.1805555555555554</v>
      </c>
      <c r="V46" s="55">
        <f>V45</f>
        <v>12.46875</v>
      </c>
      <c r="W46" s="188">
        <f>ROUND(T46/$T$79*100,2)</f>
        <v>30.35</v>
      </c>
      <c r="X46" s="189">
        <f>ROUND(U46/$T$79*100,2)</f>
        <v>55.09</v>
      </c>
      <c r="Y46" s="101">
        <f>ROUND(T46/$U$16*100,2)</f>
        <v>3.19</v>
      </c>
      <c r="Z46" s="102">
        <f>ROUND(V46/$U$16*100,2)</f>
        <v>33.119999999999997</v>
      </c>
      <c r="AA46" s="96"/>
      <c r="AB46" s="96"/>
      <c r="AC46" s="96"/>
      <c r="AD46" s="54">
        <f>SUM(AD34:AD45)</f>
        <v>1.0347222222222221</v>
      </c>
      <c r="AE46" s="54">
        <f>AE45</f>
        <v>2.0104166666666661</v>
      </c>
      <c r="AF46" s="54">
        <f>AF45</f>
        <v>12.615277777777788</v>
      </c>
      <c r="AG46" s="96">
        <f>ROUND(AD46/$AD$79*100,2)</f>
        <v>30.72</v>
      </c>
      <c r="AH46" s="96">
        <f>ROUND(AE46/$AD$79*100,2)</f>
        <v>59.68</v>
      </c>
      <c r="AI46" s="101">
        <f t="shared" si="25"/>
        <v>2.75</v>
      </c>
      <c r="AJ46" s="102">
        <f t="shared" si="26"/>
        <v>33.479999999999997</v>
      </c>
      <c r="AK46" s="56"/>
      <c r="AL46" s="96"/>
      <c r="AM46" s="96"/>
      <c r="AN46" s="57"/>
      <c r="AO46" s="57"/>
    </row>
    <row r="47" spans="1:41" ht="47.4">
      <c r="A47" s="91" t="s">
        <v>236</v>
      </c>
      <c r="B47" s="603"/>
      <c r="C47" s="604"/>
      <c r="D47" s="604"/>
      <c r="E47" s="604"/>
      <c r="F47" s="604"/>
      <c r="G47" s="604"/>
      <c r="H47" s="604"/>
      <c r="I47" s="604"/>
      <c r="J47" s="604"/>
      <c r="K47" s="604"/>
      <c r="L47" s="604"/>
      <c r="M47" s="604"/>
      <c r="N47" s="604"/>
      <c r="O47" s="604"/>
      <c r="P47" s="604"/>
      <c r="Q47" s="604"/>
      <c r="R47" s="604"/>
      <c r="S47" s="604"/>
      <c r="T47" s="604"/>
      <c r="U47" s="604"/>
      <c r="V47" s="604"/>
      <c r="W47" s="604"/>
      <c r="X47" s="604"/>
      <c r="Y47" s="604"/>
      <c r="Z47" s="604"/>
      <c r="AA47" s="604"/>
      <c r="AB47" s="604"/>
      <c r="AC47" s="604"/>
      <c r="AD47" s="604"/>
      <c r="AE47" s="604"/>
      <c r="AF47" s="604"/>
      <c r="AG47" s="604"/>
      <c r="AH47" s="604"/>
      <c r="AI47" s="604"/>
      <c r="AJ47" s="604"/>
      <c r="AK47" s="604"/>
      <c r="AL47" s="604"/>
      <c r="AM47" s="604"/>
      <c r="AN47" s="604"/>
      <c r="AO47" s="605"/>
    </row>
    <row r="48" spans="1:41" ht="33" customHeight="1">
      <c r="A48" s="240" t="s">
        <v>237</v>
      </c>
      <c r="B48" s="44">
        <v>1</v>
      </c>
      <c r="C48" s="44"/>
      <c r="D48" s="46"/>
      <c r="E48" s="46"/>
      <c r="F48" s="44"/>
      <c r="G48" s="44"/>
      <c r="H48" s="235">
        <v>2.0833333333333332E-2</v>
      </c>
      <c r="I48" s="97"/>
      <c r="J48" s="44"/>
      <c r="K48" s="44"/>
      <c r="L48" s="206"/>
      <c r="M48" s="44"/>
      <c r="N48" s="139" t="s">
        <v>87</v>
      </c>
      <c r="O48" s="42" t="s">
        <v>220</v>
      </c>
      <c r="P48" s="42" t="s">
        <v>220</v>
      </c>
      <c r="Q48" s="42" t="s">
        <v>222</v>
      </c>
      <c r="R48" s="42">
        <v>3</v>
      </c>
      <c r="S48" s="262">
        <v>1</v>
      </c>
      <c r="T48" s="40">
        <f>SUM(C48:M48)</f>
        <v>2.0833333333333332E-2</v>
      </c>
      <c r="U48" s="40">
        <f>U46+T48</f>
        <v>2.2013888888888888</v>
      </c>
      <c r="V48" s="40">
        <f>V46+T48</f>
        <v>12.489583333333334</v>
      </c>
      <c r="W48" s="39">
        <f>ROUND(T48/$T$79*100,2)</f>
        <v>0.53</v>
      </c>
      <c r="X48" s="187">
        <f t="shared" ref="X48" si="41">ROUND(U48/$T$79*100,2)</f>
        <v>55.61</v>
      </c>
      <c r="Y48" s="99">
        <f t="shared" ref="Y48:Y49" si="42">ROUND(T48/$U$17*100,2)</f>
        <v>0.06</v>
      </c>
      <c r="Z48" s="98">
        <f t="shared" ref="Z48:Z49" si="43">ROUND(V48/$U$17*100,2)</f>
        <v>33.17</v>
      </c>
      <c r="AA48" s="42" t="s">
        <v>220</v>
      </c>
      <c r="AB48" s="42" t="s">
        <v>220</v>
      </c>
      <c r="AC48" s="264">
        <v>1</v>
      </c>
      <c r="AD48" s="224">
        <v>4.1666666666666664E-2</v>
      </c>
      <c r="AE48" s="40">
        <f>AE46+AD48</f>
        <v>2.0520833333333326</v>
      </c>
      <c r="AF48" s="40">
        <f>AF46+AD48</f>
        <v>12.656944444444454</v>
      </c>
      <c r="AG48" s="39">
        <f t="shared" ref="AG48:AG49" si="44">ROUND(AD48/$AD$79*100,2)</f>
        <v>1.24</v>
      </c>
      <c r="AH48" s="187">
        <f t="shared" ref="AH48:AH49" si="45">ROUND(AE48/$AD$79*100,2)</f>
        <v>60.92</v>
      </c>
      <c r="AI48" s="99">
        <f t="shared" ref="AI48:AI50" si="46">ROUND(AD48/$Y$17*100,2)</f>
        <v>0.11</v>
      </c>
      <c r="AJ48" s="98">
        <f t="shared" ref="AJ48:AJ50" si="47">ROUND(AF48/$Y$17*100,2)</f>
        <v>33.590000000000003</v>
      </c>
      <c r="AK48" s="43" t="s">
        <v>90</v>
      </c>
      <c r="AL48" s="44">
        <v>5</v>
      </c>
      <c r="AM48" s="44">
        <v>3</v>
      </c>
      <c r="AN48" s="144">
        <f>AM48/AL48*100</f>
        <v>60</v>
      </c>
      <c r="AO48" s="144">
        <f t="shared" ref="AO48:AO49" si="48">AD48/T48*100</f>
        <v>200</v>
      </c>
    </row>
    <row r="49" spans="1:41" ht="33" customHeight="1">
      <c r="A49" s="240" t="s">
        <v>238</v>
      </c>
      <c r="B49" s="44">
        <v>1</v>
      </c>
      <c r="C49" s="44"/>
      <c r="D49" s="46"/>
      <c r="E49" s="46"/>
      <c r="F49" s="44"/>
      <c r="G49" s="44"/>
      <c r="H49" s="47">
        <v>4.1666666666666664E-2</v>
      </c>
      <c r="I49" s="97"/>
      <c r="J49" s="44"/>
      <c r="K49" s="44"/>
      <c r="L49" s="220"/>
      <c r="M49" s="44"/>
      <c r="N49" s="139" t="s">
        <v>87</v>
      </c>
      <c r="O49" s="42" t="s">
        <v>220</v>
      </c>
      <c r="P49" s="42" t="s">
        <v>220</v>
      </c>
      <c r="Q49" s="42" t="s">
        <v>222</v>
      </c>
      <c r="R49" s="42">
        <v>4</v>
      </c>
      <c r="S49" s="263">
        <v>1</v>
      </c>
      <c r="T49" s="40">
        <f>SUM(C49:M49)</f>
        <v>4.1666666666666664E-2</v>
      </c>
      <c r="U49" s="40">
        <f>U48+T49</f>
        <v>2.2430555555555554</v>
      </c>
      <c r="V49" s="40">
        <f>V48+T49</f>
        <v>12.53125</v>
      </c>
      <c r="W49" s="39">
        <f>ROUND(T49/$T$79*100,2)</f>
        <v>1.05</v>
      </c>
      <c r="X49" s="187">
        <f t="shared" ref="X49" si="49">ROUND(U49/$T$79*100,2)</f>
        <v>56.67</v>
      </c>
      <c r="Y49" s="99">
        <f t="shared" si="42"/>
        <v>0.11</v>
      </c>
      <c r="Z49" s="98">
        <f t="shared" si="43"/>
        <v>33.28</v>
      </c>
      <c r="AA49" s="42" t="s">
        <v>220</v>
      </c>
      <c r="AB49" s="42" t="s">
        <v>220</v>
      </c>
      <c r="AC49" s="264">
        <v>1</v>
      </c>
      <c r="AD49" s="224">
        <v>8.3333333333333329E-2</v>
      </c>
      <c r="AE49" s="40">
        <f>AE48+AD49</f>
        <v>2.1354166666666661</v>
      </c>
      <c r="AF49" s="40">
        <f>AF48+AD49</f>
        <v>12.740277777777788</v>
      </c>
      <c r="AG49" s="39">
        <f t="shared" si="44"/>
        <v>2.4700000000000002</v>
      </c>
      <c r="AH49" s="187">
        <f t="shared" si="45"/>
        <v>63.39</v>
      </c>
      <c r="AI49" s="99">
        <f t="shared" si="46"/>
        <v>0.22</v>
      </c>
      <c r="AJ49" s="98">
        <f t="shared" si="47"/>
        <v>33.81</v>
      </c>
      <c r="AK49" s="43" t="s">
        <v>90</v>
      </c>
      <c r="AL49" s="44">
        <v>5</v>
      </c>
      <c r="AM49" s="44">
        <v>4</v>
      </c>
      <c r="AN49" s="144">
        <f>AM49/AL49*100</f>
        <v>80</v>
      </c>
      <c r="AO49" s="144">
        <f t="shared" si="48"/>
        <v>200</v>
      </c>
    </row>
    <row r="50" spans="1:41" ht="47.4">
      <c r="A50" s="242" t="s">
        <v>116</v>
      </c>
      <c r="B50" s="243"/>
      <c r="C50" s="244">
        <f t="shared" ref="C50:D50" si="50">SUM(C48:C49)</f>
        <v>0</v>
      </c>
      <c r="D50" s="244">
        <f t="shared" si="50"/>
        <v>0</v>
      </c>
      <c r="E50" s="244">
        <f>SUM(E48:E49)</f>
        <v>0</v>
      </c>
      <c r="F50" s="244">
        <f t="shared" ref="F50:M50" si="51">SUM(F48:F49)</f>
        <v>0</v>
      </c>
      <c r="G50" s="244">
        <f t="shared" si="51"/>
        <v>0</v>
      </c>
      <c r="H50" s="244">
        <f>SUM(H48:H49)</f>
        <v>6.25E-2</v>
      </c>
      <c r="I50" s="244">
        <f t="shared" si="51"/>
        <v>0</v>
      </c>
      <c r="J50" s="244">
        <f t="shared" si="51"/>
        <v>0</v>
      </c>
      <c r="K50" s="244">
        <f t="shared" si="51"/>
        <v>0</v>
      </c>
      <c r="L50" s="244">
        <f t="shared" si="51"/>
        <v>0</v>
      </c>
      <c r="M50" s="244">
        <f t="shared" si="51"/>
        <v>0</v>
      </c>
      <c r="N50" s="243"/>
      <c r="O50" s="243"/>
      <c r="P50" s="243"/>
      <c r="Q50" s="243"/>
      <c r="R50" s="243"/>
      <c r="S50" s="243"/>
      <c r="T50" s="244">
        <f>SUM(T48:T49)</f>
        <v>6.25E-2</v>
      </c>
      <c r="U50" s="244">
        <f>U49</f>
        <v>2.2430555555555554</v>
      </c>
      <c r="V50" s="245">
        <f>V49</f>
        <v>12.53125</v>
      </c>
      <c r="W50" s="234">
        <f>ROUND(T50/$T$79*100,2)</f>
        <v>1.58</v>
      </c>
      <c r="X50" s="241">
        <f>ROUND(U50/$T$79*100,2)</f>
        <v>56.67</v>
      </c>
      <c r="Y50" s="246">
        <f>ROUND(T50/$U$16*100,2)</f>
        <v>0.17</v>
      </c>
      <c r="Z50" s="247">
        <f>ROUND(V50/$U$16*100,2)</f>
        <v>33.28</v>
      </c>
      <c r="AA50" s="243"/>
      <c r="AB50" s="243"/>
      <c r="AC50" s="243"/>
      <c r="AD50" s="244">
        <f>SUM(AD48:AD49)</f>
        <v>0.125</v>
      </c>
      <c r="AE50" s="244">
        <f>AE49</f>
        <v>2.1354166666666661</v>
      </c>
      <c r="AF50" s="244">
        <f>AF49</f>
        <v>12.740277777777788</v>
      </c>
      <c r="AG50" s="243">
        <f>ROUND(AD50/$AD$79*100,2)</f>
        <v>3.71</v>
      </c>
      <c r="AH50" s="243">
        <f>ROUND(AE50/$AD$79*100,2)</f>
        <v>63.39</v>
      </c>
      <c r="AI50" s="246">
        <f t="shared" si="46"/>
        <v>0.33</v>
      </c>
      <c r="AJ50" s="247">
        <f t="shared" si="47"/>
        <v>33.81</v>
      </c>
      <c r="AK50" s="248"/>
      <c r="AL50" s="243"/>
      <c r="AM50" s="243"/>
      <c r="AN50" s="249"/>
      <c r="AO50" s="249"/>
    </row>
    <row r="51" spans="1:41" ht="47.4">
      <c r="A51" s="165" t="s">
        <v>239</v>
      </c>
      <c r="B51" s="594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95"/>
      <c r="AB51" s="595"/>
      <c r="AC51" s="595"/>
      <c r="AD51" s="595"/>
      <c r="AE51" s="595"/>
      <c r="AF51" s="595"/>
      <c r="AG51" s="595"/>
      <c r="AH51" s="595"/>
      <c r="AI51" s="595"/>
      <c r="AJ51" s="595"/>
      <c r="AK51" s="595"/>
      <c r="AL51" s="595"/>
      <c r="AM51" s="595"/>
      <c r="AN51" s="595"/>
      <c r="AO51" s="596"/>
    </row>
    <row r="52" spans="1:41" ht="33" customHeight="1">
      <c r="A52" s="182" t="s">
        <v>240</v>
      </c>
      <c r="B52" s="39">
        <v>1</v>
      </c>
      <c r="C52" s="218"/>
      <c r="D52" s="218"/>
      <c r="E52" s="253">
        <v>8.3333333333333329E-2</v>
      </c>
      <c r="F52" s="46"/>
      <c r="G52" s="46"/>
      <c r="H52" s="46"/>
      <c r="I52" s="46"/>
      <c r="J52" s="46"/>
      <c r="K52" s="46"/>
      <c r="L52" s="46"/>
      <c r="M52" s="46"/>
      <c r="N52" s="275" t="s">
        <v>87</v>
      </c>
      <c r="O52" s="42" t="s">
        <v>220</v>
      </c>
      <c r="P52" s="42" t="s">
        <v>220</v>
      </c>
      <c r="Q52" s="42" t="s">
        <v>224</v>
      </c>
      <c r="R52" s="42">
        <v>4</v>
      </c>
      <c r="S52" s="262">
        <v>1</v>
      </c>
      <c r="T52" s="40">
        <f>SUM(C52:M52)</f>
        <v>8.3333333333333329E-2</v>
      </c>
      <c r="U52" s="40">
        <f>U46+T52</f>
        <v>2.2638888888888888</v>
      </c>
      <c r="V52" s="40">
        <f>V50+T52</f>
        <v>12.614583333333334</v>
      </c>
      <c r="W52" s="39">
        <f t="shared" ref="W52:X57" si="52">ROUND(T52/$T$79*100,2)</f>
        <v>2.11</v>
      </c>
      <c r="X52" s="187">
        <f t="shared" si="52"/>
        <v>57.19</v>
      </c>
      <c r="Y52" s="99">
        <f t="shared" ref="Y52:Y56" si="53">ROUND(T52/$U$17*100,2)</f>
        <v>0.22</v>
      </c>
      <c r="Z52" s="98">
        <f t="shared" ref="Z52:Z56" si="54">ROUND(V52/$U$17*100,2)</f>
        <v>33.51</v>
      </c>
      <c r="AA52" s="42" t="s">
        <v>220</v>
      </c>
      <c r="AB52" s="42" t="s">
        <v>220</v>
      </c>
      <c r="AC52" s="264">
        <v>1</v>
      </c>
      <c r="AD52" s="224">
        <v>0.10555555555555556</v>
      </c>
      <c r="AE52" s="40">
        <f>AE50+AD52</f>
        <v>2.2409722222222217</v>
      </c>
      <c r="AF52" s="40">
        <f>AF50+AD52</f>
        <v>12.845833333333344</v>
      </c>
      <c r="AG52" s="39">
        <f t="shared" ref="AG52:AG56" si="55">ROUND(AD52/$AD$79*100,2)</f>
        <v>3.13</v>
      </c>
      <c r="AH52" s="187">
        <f t="shared" ref="AH52:AH56" si="56">ROUND(AE52/$AD$79*100,2)</f>
        <v>66.52</v>
      </c>
      <c r="AI52" s="99">
        <f t="shared" ref="AI52:AI57" si="57">ROUND(AD52/$Y$17*100,2)</f>
        <v>0.28000000000000003</v>
      </c>
      <c r="AJ52" s="98">
        <f t="shared" ref="AJ52:AJ57" si="58">ROUND(AF52/$Y$17*100,2)</f>
        <v>34.090000000000003</v>
      </c>
      <c r="AK52" s="43" t="s">
        <v>188</v>
      </c>
      <c r="AL52" s="44">
        <v>100</v>
      </c>
      <c r="AM52" s="271">
        <v>118</v>
      </c>
      <c r="AN52" s="144">
        <f>AM52/AL52*100</f>
        <v>118</v>
      </c>
      <c r="AO52" s="144">
        <f t="shared" ref="AO52:AO56" si="59">AD52/T52*100</f>
        <v>126.66666666666669</v>
      </c>
    </row>
    <row r="53" spans="1:41" ht="33" customHeight="1">
      <c r="A53" s="182" t="s">
        <v>241</v>
      </c>
      <c r="B53" s="187">
        <v>1</v>
      </c>
      <c r="C53" s="231"/>
      <c r="D53" s="231"/>
      <c r="E53" s="231"/>
      <c r="F53" s="251"/>
      <c r="G53" s="46"/>
      <c r="H53" s="46"/>
      <c r="I53" s="46"/>
      <c r="J53" s="239">
        <v>8.3333333333333329E-2</v>
      </c>
      <c r="K53" s="46"/>
      <c r="L53" s="46"/>
      <c r="M53" s="46"/>
      <c r="N53" s="275" t="s">
        <v>87</v>
      </c>
      <c r="O53" s="42" t="s">
        <v>220</v>
      </c>
      <c r="P53" s="42" t="s">
        <v>220</v>
      </c>
      <c r="Q53" s="42" t="s">
        <v>224</v>
      </c>
      <c r="R53" s="42">
        <v>4</v>
      </c>
      <c r="S53" s="42">
        <v>1</v>
      </c>
      <c r="T53" s="40">
        <f>SUM(C53:M53)</f>
        <v>8.3333333333333329E-2</v>
      </c>
      <c r="U53" s="40">
        <f>U52+T53</f>
        <v>2.3472222222222223</v>
      </c>
      <c r="V53" s="40">
        <f>V52+T53</f>
        <v>12.697916666666668</v>
      </c>
      <c r="W53" s="39">
        <f t="shared" si="52"/>
        <v>2.11</v>
      </c>
      <c r="X53" s="187">
        <f t="shared" si="52"/>
        <v>59.3</v>
      </c>
      <c r="Y53" s="99">
        <f t="shared" si="53"/>
        <v>0.22</v>
      </c>
      <c r="Z53" s="98">
        <f t="shared" si="54"/>
        <v>33.729999999999997</v>
      </c>
      <c r="AA53" s="42" t="s">
        <v>220</v>
      </c>
      <c r="AB53" s="42" t="s">
        <v>220</v>
      </c>
      <c r="AC53" s="264">
        <v>1</v>
      </c>
      <c r="AD53" s="224">
        <v>8.3333333333333329E-2</v>
      </c>
      <c r="AE53" s="40">
        <f>AE52+AD53</f>
        <v>2.3243055555555552</v>
      </c>
      <c r="AF53" s="40">
        <f>AF52+AD53</f>
        <v>12.929166666666678</v>
      </c>
      <c r="AG53" s="39">
        <f t="shared" si="55"/>
        <v>2.4700000000000002</v>
      </c>
      <c r="AH53" s="187">
        <f t="shared" si="56"/>
        <v>69</v>
      </c>
      <c r="AI53" s="99">
        <f t="shared" si="57"/>
        <v>0.22</v>
      </c>
      <c r="AJ53" s="98">
        <f t="shared" si="58"/>
        <v>34.31</v>
      </c>
      <c r="AK53" s="43" t="s">
        <v>188</v>
      </c>
      <c r="AL53" s="44">
        <v>500</v>
      </c>
      <c r="AM53" s="273">
        <v>732</v>
      </c>
      <c r="AN53" s="144">
        <f>AM53/AL53*100</f>
        <v>146.4</v>
      </c>
      <c r="AO53" s="144">
        <f t="shared" si="59"/>
        <v>100</v>
      </c>
    </row>
    <row r="54" spans="1:41" ht="33" customHeight="1">
      <c r="A54" s="182" t="s">
        <v>242</v>
      </c>
      <c r="B54" s="187">
        <v>1</v>
      </c>
      <c r="C54" s="250">
        <v>0.16666666666666666</v>
      </c>
      <c r="D54" s="209"/>
      <c r="E54" s="209"/>
      <c r="F54" s="251"/>
      <c r="G54" s="46"/>
      <c r="H54" s="46"/>
      <c r="I54" s="46"/>
      <c r="J54" s="206"/>
      <c r="K54" s="46"/>
      <c r="L54" s="46"/>
      <c r="M54" s="46"/>
      <c r="N54" s="275" t="s">
        <v>87</v>
      </c>
      <c r="O54" s="42" t="s">
        <v>225</v>
      </c>
      <c r="P54" s="42" t="s">
        <v>222</v>
      </c>
      <c r="Q54" s="42" t="s">
        <v>224</v>
      </c>
      <c r="R54" s="98">
        <v>5</v>
      </c>
      <c r="S54" s="42">
        <v>2</v>
      </c>
      <c r="T54" s="40">
        <f>SUM(C54:M54)</f>
        <v>0.16666666666666666</v>
      </c>
      <c r="U54" s="40">
        <f>U53+T54</f>
        <v>2.5138888888888888</v>
      </c>
      <c r="V54" s="40">
        <f t="shared" ref="V54:V56" si="60">V53+T54</f>
        <v>12.864583333333334</v>
      </c>
      <c r="W54" s="39">
        <f t="shared" si="52"/>
        <v>4.21</v>
      </c>
      <c r="X54" s="187">
        <f t="shared" si="52"/>
        <v>63.51</v>
      </c>
      <c r="Y54" s="99">
        <f t="shared" si="53"/>
        <v>0.44</v>
      </c>
      <c r="Z54" s="98">
        <f t="shared" si="54"/>
        <v>34.17</v>
      </c>
      <c r="AA54" s="42" t="s">
        <v>220</v>
      </c>
      <c r="AB54" s="42" t="s">
        <v>225</v>
      </c>
      <c r="AC54" s="264">
        <v>2</v>
      </c>
      <c r="AD54" s="224">
        <v>0.13125000000000001</v>
      </c>
      <c r="AE54" s="40">
        <f>AE53+AD54</f>
        <v>2.4555555555555553</v>
      </c>
      <c r="AF54" s="40">
        <f>AF53+AD54</f>
        <v>13.060416666666677</v>
      </c>
      <c r="AG54" s="39">
        <f t="shared" si="55"/>
        <v>3.9</v>
      </c>
      <c r="AH54" s="187">
        <f t="shared" si="56"/>
        <v>72.89</v>
      </c>
      <c r="AI54" s="99">
        <f t="shared" si="57"/>
        <v>0.35</v>
      </c>
      <c r="AJ54" s="98">
        <f t="shared" si="58"/>
        <v>34.659999999999997</v>
      </c>
      <c r="AK54" s="43" t="s">
        <v>188</v>
      </c>
      <c r="AL54" s="44">
        <v>100</v>
      </c>
      <c r="AM54" s="271">
        <v>71</v>
      </c>
      <c r="AN54" s="144">
        <f>AM54/AL54*100</f>
        <v>71</v>
      </c>
      <c r="AO54" s="144">
        <f t="shared" si="59"/>
        <v>78.750000000000014</v>
      </c>
    </row>
    <row r="55" spans="1:41" ht="33" customHeight="1">
      <c r="A55" s="182" t="s">
        <v>243</v>
      </c>
      <c r="B55" s="187">
        <v>1</v>
      </c>
      <c r="C55" s="206"/>
      <c r="D55" s="206"/>
      <c r="E55" s="250">
        <v>8.3333333333333329E-2</v>
      </c>
      <c r="F55" s="252"/>
      <c r="G55" s="218"/>
      <c r="H55" s="206"/>
      <c r="I55" s="218"/>
      <c r="J55" s="218"/>
      <c r="K55" s="218"/>
      <c r="L55" s="218"/>
      <c r="M55" s="218"/>
      <c r="N55" s="275" t="s">
        <v>87</v>
      </c>
      <c r="O55" s="42" t="s">
        <v>222</v>
      </c>
      <c r="P55" s="42" t="s">
        <v>222</v>
      </c>
      <c r="Q55" s="42" t="s">
        <v>224</v>
      </c>
      <c r="R55" s="176">
        <v>5</v>
      </c>
      <c r="S55" s="175">
        <v>1</v>
      </c>
      <c r="T55" s="40">
        <f>SUM(C55:M55)</f>
        <v>8.3333333333333329E-2</v>
      </c>
      <c r="U55" s="40">
        <f t="shared" ref="U55" si="61">U54+T55</f>
        <v>2.5972222222222223</v>
      </c>
      <c r="V55" s="40">
        <f t="shared" si="60"/>
        <v>12.947916666666668</v>
      </c>
      <c r="W55" s="39">
        <f t="shared" si="52"/>
        <v>2.11</v>
      </c>
      <c r="X55" s="187">
        <f t="shared" si="52"/>
        <v>65.61</v>
      </c>
      <c r="Y55" s="99">
        <f t="shared" si="53"/>
        <v>0.22</v>
      </c>
      <c r="Z55" s="98">
        <f t="shared" si="54"/>
        <v>34.39</v>
      </c>
      <c r="AA55" s="223" t="s">
        <v>225</v>
      </c>
      <c r="AB55" s="42" t="s">
        <v>225</v>
      </c>
      <c r="AC55" s="264">
        <v>1</v>
      </c>
      <c r="AD55" s="224">
        <v>6.25E-2</v>
      </c>
      <c r="AE55" s="40">
        <f>AE54+AD55</f>
        <v>2.5180555555555553</v>
      </c>
      <c r="AF55" s="40">
        <f>AF54+AD55</f>
        <v>13.122916666666677</v>
      </c>
      <c r="AG55" s="39">
        <f t="shared" si="55"/>
        <v>1.86</v>
      </c>
      <c r="AH55" s="187">
        <f t="shared" si="56"/>
        <v>74.75</v>
      </c>
      <c r="AI55" s="99">
        <f t="shared" si="57"/>
        <v>0.17</v>
      </c>
      <c r="AJ55" s="98">
        <f t="shared" si="58"/>
        <v>34.82</v>
      </c>
      <c r="AK55" s="43" t="s">
        <v>188</v>
      </c>
      <c r="AL55" s="219">
        <v>100</v>
      </c>
      <c r="AM55" s="272">
        <v>78</v>
      </c>
      <c r="AN55" s="144">
        <f>AM55/AL55*100</f>
        <v>78</v>
      </c>
      <c r="AO55" s="144">
        <f t="shared" si="59"/>
        <v>75</v>
      </c>
    </row>
    <row r="56" spans="1:41" ht="33" customHeight="1">
      <c r="A56" s="182" t="s">
        <v>244</v>
      </c>
      <c r="B56" s="187">
        <v>1</v>
      </c>
      <c r="C56" s="206"/>
      <c r="D56" s="209"/>
      <c r="E56" s="209"/>
      <c r="F56" s="251"/>
      <c r="G56" s="46"/>
      <c r="H56" s="250">
        <v>0.16666666666666666</v>
      </c>
      <c r="I56" s="46"/>
      <c r="J56" s="206"/>
      <c r="K56" s="206"/>
      <c r="L56" s="218"/>
      <c r="M56" s="218"/>
      <c r="N56" s="275" t="s">
        <v>87</v>
      </c>
      <c r="O56" s="42" t="s">
        <v>222</v>
      </c>
      <c r="P56" s="42" t="s">
        <v>234</v>
      </c>
      <c r="Q56" s="42" t="s">
        <v>224</v>
      </c>
      <c r="R56" s="176">
        <v>5</v>
      </c>
      <c r="S56" s="175">
        <v>2</v>
      </c>
      <c r="T56" s="40">
        <f>SUM(C56:M56)</f>
        <v>0.16666666666666666</v>
      </c>
      <c r="U56" s="40">
        <f>U55+T56</f>
        <v>2.7638888888888888</v>
      </c>
      <c r="V56" s="40">
        <f t="shared" si="60"/>
        <v>13.114583333333334</v>
      </c>
      <c r="W56" s="39">
        <f t="shared" si="52"/>
        <v>4.21</v>
      </c>
      <c r="X56" s="187">
        <f t="shared" si="52"/>
        <v>69.819999999999993</v>
      </c>
      <c r="Y56" s="99">
        <f t="shared" si="53"/>
        <v>0.44</v>
      </c>
      <c r="Z56" s="98">
        <f t="shared" si="54"/>
        <v>34.83</v>
      </c>
      <c r="AA56" s="223" t="s">
        <v>222</v>
      </c>
      <c r="AB56" s="223" t="s">
        <v>245</v>
      </c>
      <c r="AC56" s="264">
        <v>3</v>
      </c>
      <c r="AD56" s="224">
        <v>0.16666666666666666</v>
      </c>
      <c r="AE56" s="40">
        <f>AE55+AD56</f>
        <v>2.6847222222222218</v>
      </c>
      <c r="AF56" s="40">
        <f>AF55+AD56</f>
        <v>13.289583333333344</v>
      </c>
      <c r="AG56" s="39">
        <f t="shared" si="55"/>
        <v>4.95</v>
      </c>
      <c r="AH56" s="187">
        <f t="shared" si="56"/>
        <v>79.69</v>
      </c>
      <c r="AI56" s="99">
        <f t="shared" si="57"/>
        <v>0.44</v>
      </c>
      <c r="AJ56" s="98">
        <f t="shared" si="58"/>
        <v>35.270000000000003</v>
      </c>
      <c r="AK56" s="43" t="s">
        <v>188</v>
      </c>
      <c r="AL56" s="219">
        <v>500</v>
      </c>
      <c r="AM56" s="272">
        <v>649</v>
      </c>
      <c r="AN56" s="144">
        <f>AM56/AL56*100</f>
        <v>129.80000000000001</v>
      </c>
      <c r="AO56" s="144">
        <f t="shared" si="59"/>
        <v>100</v>
      </c>
    </row>
    <row r="57" spans="1:41" ht="47.4">
      <c r="A57" s="166" t="s">
        <v>116</v>
      </c>
      <c r="B57" s="167"/>
      <c r="C57" s="168">
        <f t="shared" ref="C57:M57" si="62">SUM(C52:C56)</f>
        <v>0.16666666666666666</v>
      </c>
      <c r="D57" s="168">
        <f t="shared" si="62"/>
        <v>0</v>
      </c>
      <c r="E57" s="168">
        <f t="shared" si="62"/>
        <v>0.16666666666666666</v>
      </c>
      <c r="F57" s="168">
        <f t="shared" si="62"/>
        <v>0</v>
      </c>
      <c r="G57" s="168">
        <f t="shared" si="62"/>
        <v>0</v>
      </c>
      <c r="H57" s="168">
        <f>SUM(H52:H56)</f>
        <v>0.16666666666666666</v>
      </c>
      <c r="I57" s="168">
        <f t="shared" si="62"/>
        <v>0</v>
      </c>
      <c r="J57" s="168">
        <f t="shared" si="62"/>
        <v>8.3333333333333329E-2</v>
      </c>
      <c r="K57" s="168">
        <f t="shared" si="62"/>
        <v>0</v>
      </c>
      <c r="L57" s="168">
        <f t="shared" si="62"/>
        <v>0</v>
      </c>
      <c r="M57" s="168">
        <f t="shared" si="62"/>
        <v>0</v>
      </c>
      <c r="N57" s="167"/>
      <c r="O57" s="167"/>
      <c r="P57" s="167"/>
      <c r="Q57" s="167"/>
      <c r="R57" s="221"/>
      <c r="S57" s="260"/>
      <c r="T57" s="261">
        <f>SUM(T52:T56)</f>
        <v>0.58333333333333326</v>
      </c>
      <c r="U57" s="168">
        <f>U56</f>
        <v>2.7638888888888888</v>
      </c>
      <c r="V57" s="168">
        <f>V56</f>
        <v>13.114583333333334</v>
      </c>
      <c r="W57" s="167">
        <f t="shared" si="52"/>
        <v>14.74</v>
      </c>
      <c r="X57" s="221">
        <f t="shared" si="52"/>
        <v>69.819999999999993</v>
      </c>
      <c r="Y57" s="169">
        <f>ROUND(T57/$U$16*100,2)</f>
        <v>1.55</v>
      </c>
      <c r="Z57" s="170">
        <f>ROUND(V57/$U$16*100,2)</f>
        <v>34.83</v>
      </c>
      <c r="AA57" s="167"/>
      <c r="AB57" s="167"/>
      <c r="AC57" s="167"/>
      <c r="AD57" s="168">
        <f>SUM(AD52:AD56)</f>
        <v>0.54930555555555549</v>
      </c>
      <c r="AE57" s="168">
        <f>AE56</f>
        <v>2.6847222222222218</v>
      </c>
      <c r="AF57" s="168">
        <f>AF56</f>
        <v>13.289583333333344</v>
      </c>
      <c r="AG57" s="167">
        <f>ROUND(AD57/$AD$79*100,2)</f>
        <v>16.309999999999999</v>
      </c>
      <c r="AH57" s="167">
        <f>ROUND(AE57/$AD$79*100,2)</f>
        <v>79.69</v>
      </c>
      <c r="AI57" s="567">
        <f t="shared" si="57"/>
        <v>1.46</v>
      </c>
      <c r="AJ57" s="290">
        <f t="shared" si="58"/>
        <v>35.270000000000003</v>
      </c>
      <c r="AK57" s="171"/>
      <c r="AL57" s="167"/>
      <c r="AM57" s="167"/>
      <c r="AN57" s="172"/>
      <c r="AO57" s="172"/>
    </row>
    <row r="58" spans="1:41" ht="47.4">
      <c r="A58" s="173" t="s">
        <v>246</v>
      </c>
      <c r="B58" s="597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0"/>
      <c r="P58" s="590"/>
      <c r="Q58" s="590"/>
      <c r="R58" s="590"/>
      <c r="S58" s="602"/>
      <c r="T58" s="590"/>
      <c r="U58" s="590"/>
      <c r="V58" s="590"/>
      <c r="W58" s="590"/>
      <c r="X58" s="590"/>
      <c r="Y58" s="590"/>
      <c r="Z58" s="590"/>
      <c r="AA58" s="590"/>
      <c r="AB58" s="590"/>
      <c r="AC58" s="590"/>
      <c r="AD58" s="590"/>
      <c r="AE58" s="590"/>
      <c r="AF58" s="590"/>
      <c r="AG58" s="590"/>
      <c r="AH58" s="590"/>
      <c r="AI58" s="590"/>
      <c r="AJ58" s="590"/>
      <c r="AK58" s="590"/>
      <c r="AL58" s="590"/>
      <c r="AM58" s="590"/>
      <c r="AN58" s="590"/>
      <c r="AO58" s="590"/>
    </row>
    <row r="59" spans="1:41" ht="33" customHeight="1">
      <c r="A59" s="58" t="s">
        <v>247</v>
      </c>
      <c r="B59" s="120">
        <v>2</v>
      </c>
      <c r="C59" s="191"/>
      <c r="D59" s="120"/>
      <c r="E59" s="120"/>
      <c r="F59" s="120"/>
      <c r="G59" s="120"/>
      <c r="H59" s="47"/>
      <c r="I59" s="47">
        <v>4.1666666666666664E-2</v>
      </c>
      <c r="J59" s="47">
        <v>4.1666666666666664E-2</v>
      </c>
      <c r="K59" s="122"/>
      <c r="L59" s="120"/>
      <c r="M59" s="206"/>
      <c r="N59" s="275" t="s">
        <v>87</v>
      </c>
      <c r="O59" s="42" t="s">
        <v>225</v>
      </c>
      <c r="P59" s="42" t="s">
        <v>225</v>
      </c>
      <c r="Q59" s="42" t="s">
        <v>224</v>
      </c>
      <c r="R59" s="192">
        <v>3</v>
      </c>
      <c r="S59" s="262">
        <v>1</v>
      </c>
      <c r="T59" s="124">
        <f t="shared" ref="T59:T67" si="63">SUM(C59:M59)</f>
        <v>8.3333333333333329E-2</v>
      </c>
      <c r="U59" s="124">
        <f>U57+T59</f>
        <v>2.8472222222222223</v>
      </c>
      <c r="V59" s="124">
        <f>V57+T59</f>
        <v>13.197916666666668</v>
      </c>
      <c r="W59" s="125">
        <f t="shared" ref="W59:W69" si="64">ROUND(T59/$T$79*100,2)</f>
        <v>2.11</v>
      </c>
      <c r="X59" s="193">
        <f t="shared" ref="X59:X69" si="65">ROUND(U59/$T$79*100,2)</f>
        <v>71.930000000000007</v>
      </c>
      <c r="Y59" s="99">
        <f t="shared" ref="Y59:Y68" si="66">ROUND(T59/$U$17*100,2)</f>
        <v>0.22</v>
      </c>
      <c r="Z59" s="98">
        <f t="shared" ref="Z59:Z68" si="67">ROUND(V59/$U$17*100,2)</f>
        <v>35.049999999999997</v>
      </c>
      <c r="AA59" s="42" t="s">
        <v>225</v>
      </c>
      <c r="AB59" s="42" t="s">
        <v>225</v>
      </c>
      <c r="AC59" s="262">
        <v>1</v>
      </c>
      <c r="AD59" s="224">
        <v>4.1666666666666664E-2</v>
      </c>
      <c r="AE59" s="40">
        <f>AE57+AD59</f>
        <v>2.7263888888888883</v>
      </c>
      <c r="AF59" s="40">
        <f>AF57+AD59</f>
        <v>13.33125000000001</v>
      </c>
      <c r="AG59" s="39">
        <f t="shared" ref="AG59:AG68" si="68">ROUND(AD59/$AD$79*100,2)</f>
        <v>1.24</v>
      </c>
      <c r="AH59" s="187">
        <f t="shared" ref="AH59:AH68" si="69">ROUND(AE59/$AD$79*100,2)</f>
        <v>80.930000000000007</v>
      </c>
      <c r="AI59" s="99">
        <f t="shared" ref="AI59:AI69" si="70">ROUND(AD59/$Y$17*100,2)</f>
        <v>0.11</v>
      </c>
      <c r="AJ59" s="98">
        <f t="shared" ref="AJ59:AJ69" si="71">ROUND(AF59/$Y$17*100,2)</f>
        <v>35.380000000000003</v>
      </c>
      <c r="AK59" s="60" t="s">
        <v>123</v>
      </c>
      <c r="AL59" s="45" t="s">
        <v>124</v>
      </c>
      <c r="AM59" s="45" t="s">
        <v>124</v>
      </c>
      <c r="AN59" s="59" t="s">
        <v>124</v>
      </c>
      <c r="AO59" s="144">
        <f t="shared" ref="AO59:AO68" si="72">AD59/T59*100</f>
        <v>50</v>
      </c>
    </row>
    <row r="60" spans="1:41" ht="33" customHeight="1">
      <c r="A60" s="58" t="s">
        <v>248</v>
      </c>
      <c r="B60" s="44">
        <v>1</v>
      </c>
      <c r="C60" s="40"/>
      <c r="D60" s="44"/>
      <c r="E60" s="44"/>
      <c r="F60" s="206"/>
      <c r="G60" s="44"/>
      <c r="H60" s="44"/>
      <c r="I60" s="46"/>
      <c r="J60" s="46"/>
      <c r="K60" s="97"/>
      <c r="L60" s="47">
        <v>1.3888888888888888E-2</v>
      </c>
      <c r="M60" s="44"/>
      <c r="N60" s="275" t="s">
        <v>87</v>
      </c>
      <c r="O60" s="42" t="s">
        <v>225</v>
      </c>
      <c r="P60" s="42" t="s">
        <v>225</v>
      </c>
      <c r="Q60" s="42" t="s">
        <v>224</v>
      </c>
      <c r="R60" s="186">
        <v>2</v>
      </c>
      <c r="S60" s="262">
        <v>1</v>
      </c>
      <c r="T60" s="40">
        <f t="shared" si="63"/>
        <v>1.3888888888888888E-2</v>
      </c>
      <c r="U60" s="40">
        <f t="shared" ref="U60:U68" si="73">U59+T60</f>
        <v>2.8611111111111112</v>
      </c>
      <c r="V60" s="40">
        <f t="shared" ref="V60:V68" si="74">V59+T60</f>
        <v>13.211805555555557</v>
      </c>
      <c r="W60" s="39">
        <f t="shared" si="64"/>
        <v>0.35</v>
      </c>
      <c r="X60" s="187">
        <f t="shared" si="65"/>
        <v>72.28</v>
      </c>
      <c r="Y60" s="99">
        <f t="shared" si="66"/>
        <v>0.04</v>
      </c>
      <c r="Z60" s="98">
        <f t="shared" si="67"/>
        <v>35.090000000000003</v>
      </c>
      <c r="AA60" s="42" t="s">
        <v>225</v>
      </c>
      <c r="AB60" s="42" t="s">
        <v>225</v>
      </c>
      <c r="AC60" s="262">
        <v>1</v>
      </c>
      <c r="AD60" s="224">
        <v>1.3888888888888888E-2</v>
      </c>
      <c r="AE60" s="40">
        <f t="shared" ref="AE60:AE68" si="75">AE59+AD60</f>
        <v>2.7402777777777771</v>
      </c>
      <c r="AF60" s="40">
        <f t="shared" ref="AF60:AF68" si="76">AF59+AD60</f>
        <v>13.345138888888899</v>
      </c>
      <c r="AG60" s="39">
        <f t="shared" si="68"/>
        <v>0.41</v>
      </c>
      <c r="AH60" s="187">
        <f t="shared" si="69"/>
        <v>81.34</v>
      </c>
      <c r="AI60" s="99">
        <f t="shared" si="70"/>
        <v>0.04</v>
      </c>
      <c r="AJ60" s="98">
        <f t="shared" si="71"/>
        <v>35.409999999999997</v>
      </c>
      <c r="AK60" s="60" t="s">
        <v>123</v>
      </c>
      <c r="AL60" s="45" t="s">
        <v>124</v>
      </c>
      <c r="AM60" s="45" t="s">
        <v>124</v>
      </c>
      <c r="AN60" s="59" t="s">
        <v>124</v>
      </c>
      <c r="AO60" s="144">
        <f t="shared" si="72"/>
        <v>100</v>
      </c>
    </row>
    <row r="61" spans="1:41" ht="33" customHeight="1">
      <c r="A61" s="58" t="s">
        <v>249</v>
      </c>
      <c r="B61" s="44">
        <v>1</v>
      </c>
      <c r="C61" s="44"/>
      <c r="D61" s="44"/>
      <c r="E61" s="44"/>
      <c r="F61" s="44"/>
      <c r="G61" s="206"/>
      <c r="H61" s="44"/>
      <c r="I61" s="44"/>
      <c r="J61" s="44"/>
      <c r="K61" s="97"/>
      <c r="L61" s="46"/>
      <c r="M61" s="47">
        <v>1.3888888888888888E-2</v>
      </c>
      <c r="N61" s="275" t="s">
        <v>87</v>
      </c>
      <c r="O61" s="42" t="s">
        <v>225</v>
      </c>
      <c r="P61" s="42" t="s">
        <v>225</v>
      </c>
      <c r="Q61" s="42" t="s">
        <v>224</v>
      </c>
      <c r="R61" s="186">
        <v>2</v>
      </c>
      <c r="S61" s="262">
        <v>1</v>
      </c>
      <c r="T61" s="40">
        <f t="shared" si="63"/>
        <v>1.3888888888888888E-2</v>
      </c>
      <c r="U61" s="40">
        <f t="shared" si="73"/>
        <v>2.875</v>
      </c>
      <c r="V61" s="40">
        <f>V60+T61</f>
        <v>13.225694444444446</v>
      </c>
      <c r="W61" s="39">
        <f t="shared" si="64"/>
        <v>0.35</v>
      </c>
      <c r="X61" s="187">
        <f t="shared" si="65"/>
        <v>72.63</v>
      </c>
      <c r="Y61" s="99">
        <f t="shared" si="66"/>
        <v>0.04</v>
      </c>
      <c r="Z61" s="98">
        <f t="shared" si="67"/>
        <v>35.130000000000003</v>
      </c>
      <c r="AA61" s="42" t="s">
        <v>225</v>
      </c>
      <c r="AB61" s="42" t="s">
        <v>225</v>
      </c>
      <c r="AC61" s="262">
        <v>1</v>
      </c>
      <c r="AD61" s="224">
        <v>1.3888888888888888E-2</v>
      </c>
      <c r="AE61" s="40">
        <f t="shared" si="75"/>
        <v>2.754166666666666</v>
      </c>
      <c r="AF61" s="40">
        <f t="shared" si="76"/>
        <v>13.359027777777788</v>
      </c>
      <c r="AG61" s="39">
        <f t="shared" si="68"/>
        <v>0.41</v>
      </c>
      <c r="AH61" s="187">
        <f t="shared" si="69"/>
        <v>81.760000000000005</v>
      </c>
      <c r="AI61" s="99">
        <f t="shared" si="70"/>
        <v>0.04</v>
      </c>
      <c r="AJ61" s="98">
        <f t="shared" si="71"/>
        <v>35.450000000000003</v>
      </c>
      <c r="AK61" s="60" t="s">
        <v>123</v>
      </c>
      <c r="AL61" s="45" t="s">
        <v>124</v>
      </c>
      <c r="AM61" s="45" t="s">
        <v>124</v>
      </c>
      <c r="AN61" s="59" t="s">
        <v>124</v>
      </c>
      <c r="AO61" s="144">
        <f t="shared" si="72"/>
        <v>100</v>
      </c>
    </row>
    <row r="62" spans="1:41" ht="33" customHeight="1">
      <c r="A62" s="58" t="s">
        <v>250</v>
      </c>
      <c r="B62" s="44">
        <v>1</v>
      </c>
      <c r="C62" s="44"/>
      <c r="D62" s="44"/>
      <c r="E62" s="44"/>
      <c r="F62" s="44"/>
      <c r="G62" s="235">
        <v>2.7777777777777776E-2</v>
      </c>
      <c r="H62" s="44"/>
      <c r="I62" s="44"/>
      <c r="J62" s="44"/>
      <c r="K62" s="97"/>
      <c r="L62" s="46"/>
      <c r="M62" s="44"/>
      <c r="N62" s="275" t="s">
        <v>87</v>
      </c>
      <c r="O62" s="42" t="s">
        <v>222</v>
      </c>
      <c r="P62" s="42" t="s">
        <v>222</v>
      </c>
      <c r="Q62" s="42" t="s">
        <v>224</v>
      </c>
      <c r="R62" s="186">
        <v>2</v>
      </c>
      <c r="S62" s="262">
        <v>1</v>
      </c>
      <c r="T62" s="40">
        <f t="shared" si="63"/>
        <v>2.7777777777777776E-2</v>
      </c>
      <c r="U62" s="40">
        <f t="shared" si="73"/>
        <v>2.9027777777777777</v>
      </c>
      <c r="V62" s="40">
        <f t="shared" si="74"/>
        <v>13.253472222222225</v>
      </c>
      <c r="W62" s="39">
        <f t="shared" si="64"/>
        <v>0.7</v>
      </c>
      <c r="X62" s="187">
        <f t="shared" si="65"/>
        <v>73.33</v>
      </c>
      <c r="Y62" s="99">
        <f t="shared" si="66"/>
        <v>7.0000000000000007E-2</v>
      </c>
      <c r="Z62" s="98">
        <f t="shared" si="67"/>
        <v>35.200000000000003</v>
      </c>
      <c r="AA62" s="42" t="s">
        <v>222</v>
      </c>
      <c r="AB62" s="42" t="s">
        <v>222</v>
      </c>
      <c r="AC62" s="264">
        <v>1</v>
      </c>
      <c r="AD62" s="224">
        <v>1.3888888888888888E-2</v>
      </c>
      <c r="AE62" s="40">
        <f t="shared" si="75"/>
        <v>2.7680555555555548</v>
      </c>
      <c r="AF62" s="40">
        <f t="shared" si="76"/>
        <v>13.372916666666677</v>
      </c>
      <c r="AG62" s="39">
        <f t="shared" si="68"/>
        <v>0.41</v>
      </c>
      <c r="AH62" s="187">
        <f t="shared" si="69"/>
        <v>82.17</v>
      </c>
      <c r="AI62" s="99">
        <f t="shared" si="70"/>
        <v>0.04</v>
      </c>
      <c r="AJ62" s="98">
        <f t="shared" si="71"/>
        <v>35.49</v>
      </c>
      <c r="AK62" s="60" t="s">
        <v>123</v>
      </c>
      <c r="AL62" s="45" t="s">
        <v>124</v>
      </c>
      <c r="AM62" s="45" t="s">
        <v>124</v>
      </c>
      <c r="AN62" s="59" t="s">
        <v>124</v>
      </c>
      <c r="AO62" s="144">
        <f t="shared" si="72"/>
        <v>50</v>
      </c>
    </row>
    <row r="63" spans="1:41" ht="33" customHeight="1">
      <c r="A63" s="58" t="s">
        <v>251</v>
      </c>
      <c r="B63" s="44">
        <v>1</v>
      </c>
      <c r="C63" s="97"/>
      <c r="D63" s="44"/>
      <c r="E63" s="44"/>
      <c r="F63" s="235">
        <v>2.7777777777777776E-2</v>
      </c>
      <c r="G63" s="46"/>
      <c r="H63" s="44"/>
      <c r="I63" s="44"/>
      <c r="J63" s="44"/>
      <c r="K63" s="97"/>
      <c r="L63" s="44"/>
      <c r="M63" s="44"/>
      <c r="N63" s="275" t="s">
        <v>87</v>
      </c>
      <c r="O63" s="42" t="s">
        <v>222</v>
      </c>
      <c r="P63" s="42" t="s">
        <v>222</v>
      </c>
      <c r="Q63" s="42" t="s">
        <v>224</v>
      </c>
      <c r="R63" s="42">
        <v>1</v>
      </c>
      <c r="S63" s="262">
        <v>1</v>
      </c>
      <c r="T63" s="40">
        <f t="shared" si="63"/>
        <v>2.7777777777777776E-2</v>
      </c>
      <c r="U63" s="40">
        <f t="shared" si="73"/>
        <v>2.9305555555555554</v>
      </c>
      <c r="V63" s="40">
        <f t="shared" si="74"/>
        <v>13.281250000000004</v>
      </c>
      <c r="W63" s="39">
        <f t="shared" si="64"/>
        <v>0.7</v>
      </c>
      <c r="X63" s="187">
        <f t="shared" si="65"/>
        <v>74.040000000000006</v>
      </c>
      <c r="Y63" s="99">
        <f t="shared" si="66"/>
        <v>7.0000000000000007E-2</v>
      </c>
      <c r="Z63" s="98">
        <f t="shared" si="67"/>
        <v>35.28</v>
      </c>
      <c r="AA63" s="42" t="s">
        <v>222</v>
      </c>
      <c r="AB63" s="42" t="s">
        <v>222</v>
      </c>
      <c r="AC63" s="264">
        <v>1</v>
      </c>
      <c r="AD63" s="224">
        <v>2.0833333333333332E-2</v>
      </c>
      <c r="AE63" s="40">
        <f t="shared" si="75"/>
        <v>2.7888888888888883</v>
      </c>
      <c r="AF63" s="40">
        <f t="shared" si="76"/>
        <v>13.393750000000011</v>
      </c>
      <c r="AG63" s="39">
        <f t="shared" si="68"/>
        <v>0.62</v>
      </c>
      <c r="AH63" s="187">
        <f t="shared" si="69"/>
        <v>82.79</v>
      </c>
      <c r="AI63" s="99">
        <f t="shared" si="70"/>
        <v>0.06</v>
      </c>
      <c r="AJ63" s="98">
        <f t="shared" si="71"/>
        <v>35.54</v>
      </c>
      <c r="AK63" s="60" t="s">
        <v>123</v>
      </c>
      <c r="AL63" s="45" t="s">
        <v>124</v>
      </c>
      <c r="AM63" s="45" t="s">
        <v>124</v>
      </c>
      <c r="AN63" s="59" t="s">
        <v>124</v>
      </c>
      <c r="AO63" s="144">
        <f t="shared" si="72"/>
        <v>75</v>
      </c>
    </row>
    <row r="64" spans="1:41" ht="33" customHeight="1">
      <c r="A64" s="58" t="s">
        <v>252</v>
      </c>
      <c r="B64" s="44">
        <v>1</v>
      </c>
      <c r="C64" s="44"/>
      <c r="D64" s="44"/>
      <c r="E64" s="44"/>
      <c r="F64" s="235">
        <v>3.4722222222222224E-2</v>
      </c>
      <c r="G64" s="46"/>
      <c r="H64" s="44"/>
      <c r="I64" s="44"/>
      <c r="J64" s="44"/>
      <c r="K64" s="97"/>
      <c r="L64" s="44"/>
      <c r="M64" s="44"/>
      <c r="N64" s="275" t="s">
        <v>87</v>
      </c>
      <c r="O64" s="42" t="s">
        <v>222</v>
      </c>
      <c r="P64" s="42" t="s">
        <v>222</v>
      </c>
      <c r="Q64" s="42" t="s">
        <v>224</v>
      </c>
      <c r="R64" s="42">
        <v>1</v>
      </c>
      <c r="S64" s="262">
        <v>1</v>
      </c>
      <c r="T64" s="40">
        <f>SUM(C64:M64)</f>
        <v>3.4722222222222224E-2</v>
      </c>
      <c r="U64" s="40">
        <f t="shared" si="73"/>
        <v>2.9652777777777777</v>
      </c>
      <c r="V64" s="40">
        <f t="shared" si="74"/>
        <v>13.315972222222225</v>
      </c>
      <c r="W64" s="39">
        <f t="shared" si="64"/>
        <v>0.88</v>
      </c>
      <c r="X64" s="187">
        <f t="shared" si="65"/>
        <v>74.91</v>
      </c>
      <c r="Y64" s="99">
        <f t="shared" si="66"/>
        <v>0.09</v>
      </c>
      <c r="Z64" s="98">
        <f t="shared" si="67"/>
        <v>35.369999999999997</v>
      </c>
      <c r="AA64" s="42" t="s">
        <v>222</v>
      </c>
      <c r="AB64" s="42" t="s">
        <v>222</v>
      </c>
      <c r="AC64" s="264">
        <v>1</v>
      </c>
      <c r="AD64" s="224">
        <v>1.0416666666666666E-2</v>
      </c>
      <c r="AE64" s="40">
        <f t="shared" si="75"/>
        <v>2.7993055555555548</v>
      </c>
      <c r="AF64" s="40">
        <f t="shared" si="76"/>
        <v>13.404166666666677</v>
      </c>
      <c r="AG64" s="39">
        <f t="shared" si="68"/>
        <v>0.31</v>
      </c>
      <c r="AH64" s="187">
        <f t="shared" si="69"/>
        <v>83.1</v>
      </c>
      <c r="AI64" s="99">
        <f t="shared" si="70"/>
        <v>0.03</v>
      </c>
      <c r="AJ64" s="98">
        <f t="shared" si="71"/>
        <v>35.57</v>
      </c>
      <c r="AK64" s="60" t="s">
        <v>123</v>
      </c>
      <c r="AL64" s="45" t="s">
        <v>124</v>
      </c>
      <c r="AM64" s="45" t="s">
        <v>124</v>
      </c>
      <c r="AN64" s="59" t="s">
        <v>124</v>
      </c>
      <c r="AO64" s="144">
        <f t="shared" si="72"/>
        <v>30</v>
      </c>
    </row>
    <row r="65" spans="1:41" ht="33" customHeight="1">
      <c r="A65" s="58" t="s">
        <v>253</v>
      </c>
      <c r="B65" s="44">
        <v>2</v>
      </c>
      <c r="C65" s="258">
        <v>4.1666666666666664E-2</v>
      </c>
      <c r="D65" s="219"/>
      <c r="E65" s="258">
        <v>4.1666666666666664E-2</v>
      </c>
      <c r="F65" s="46"/>
      <c r="G65" s="206"/>
      <c r="H65" s="44"/>
      <c r="I65" s="44"/>
      <c r="J65" s="44"/>
      <c r="K65" s="97"/>
      <c r="L65" s="44"/>
      <c r="M65" s="44"/>
      <c r="N65" s="275" t="s">
        <v>87</v>
      </c>
      <c r="O65" s="42" t="s">
        <v>234</v>
      </c>
      <c r="P65" s="42" t="s">
        <v>234</v>
      </c>
      <c r="Q65" s="42" t="s">
        <v>224</v>
      </c>
      <c r="R65" s="225">
        <v>3</v>
      </c>
      <c r="S65" s="262">
        <v>1</v>
      </c>
      <c r="T65" s="226">
        <f>SUM(C65:M65)</f>
        <v>8.3333333333333329E-2</v>
      </c>
      <c r="U65" s="226">
        <f t="shared" si="73"/>
        <v>3.0486111111111112</v>
      </c>
      <c r="V65" s="226">
        <f t="shared" si="74"/>
        <v>13.399305555555559</v>
      </c>
      <c r="W65" s="227">
        <f t="shared" si="64"/>
        <v>2.11</v>
      </c>
      <c r="X65" s="228">
        <f t="shared" si="65"/>
        <v>77.02</v>
      </c>
      <c r="Y65" s="99">
        <f t="shared" si="66"/>
        <v>0.22</v>
      </c>
      <c r="Z65" s="98">
        <f t="shared" si="67"/>
        <v>35.590000000000003</v>
      </c>
      <c r="AA65" s="42" t="s">
        <v>234</v>
      </c>
      <c r="AB65" s="42" t="s">
        <v>245</v>
      </c>
      <c r="AC65" s="264">
        <v>2</v>
      </c>
      <c r="AD65" s="224">
        <v>9.7222222222222224E-2</v>
      </c>
      <c r="AE65" s="40">
        <f t="shared" si="75"/>
        <v>2.8965277777777771</v>
      </c>
      <c r="AF65" s="40">
        <f t="shared" si="76"/>
        <v>13.501388888888899</v>
      </c>
      <c r="AG65" s="39">
        <f t="shared" si="68"/>
        <v>2.89</v>
      </c>
      <c r="AH65" s="187">
        <f t="shared" si="69"/>
        <v>85.98</v>
      </c>
      <c r="AI65" s="99">
        <f t="shared" si="70"/>
        <v>0.26</v>
      </c>
      <c r="AJ65" s="98">
        <f t="shared" si="71"/>
        <v>35.83</v>
      </c>
      <c r="AK65" s="60" t="s">
        <v>123</v>
      </c>
      <c r="AL65" s="45" t="s">
        <v>124</v>
      </c>
      <c r="AM65" s="45" t="s">
        <v>124</v>
      </c>
      <c r="AN65" s="59" t="s">
        <v>124</v>
      </c>
      <c r="AO65" s="144">
        <f t="shared" si="72"/>
        <v>116.66666666666667</v>
      </c>
    </row>
    <row r="66" spans="1:41" ht="33" customHeight="1">
      <c r="A66" s="58" t="s">
        <v>254</v>
      </c>
      <c r="B66" s="181">
        <v>2</v>
      </c>
      <c r="C66" s="231"/>
      <c r="D66" s="231"/>
      <c r="E66" s="231"/>
      <c r="F66" s="47">
        <v>6.25E-2</v>
      </c>
      <c r="H66" s="44"/>
      <c r="I66" s="47">
        <v>6.25E-2</v>
      </c>
      <c r="J66" s="97"/>
      <c r="K66" s="97"/>
      <c r="L66" s="44"/>
      <c r="M66" s="44"/>
      <c r="N66" s="275" t="s">
        <v>87</v>
      </c>
      <c r="O66" s="42" t="s">
        <v>234</v>
      </c>
      <c r="P66" s="42" t="s">
        <v>234</v>
      </c>
      <c r="Q66" s="42" t="s">
        <v>224</v>
      </c>
      <c r="R66" s="230">
        <v>3</v>
      </c>
      <c r="S66" s="265">
        <v>1</v>
      </c>
      <c r="T66" s="124">
        <f>SUM(C66:M66)</f>
        <v>0.125</v>
      </c>
      <c r="U66" s="124">
        <f t="shared" si="73"/>
        <v>3.1736111111111112</v>
      </c>
      <c r="V66" s="124">
        <f t="shared" si="74"/>
        <v>13.524305555555559</v>
      </c>
      <c r="W66" s="125">
        <f t="shared" si="64"/>
        <v>3.16</v>
      </c>
      <c r="X66" s="193">
        <f t="shared" si="65"/>
        <v>80.180000000000007</v>
      </c>
      <c r="Y66" s="99">
        <f t="shared" si="66"/>
        <v>0.33</v>
      </c>
      <c r="Z66" s="98">
        <f t="shared" si="67"/>
        <v>35.92</v>
      </c>
      <c r="AA66" s="42" t="s">
        <v>234</v>
      </c>
      <c r="AB66" s="42" t="s">
        <v>234</v>
      </c>
      <c r="AC66" s="264">
        <v>1</v>
      </c>
      <c r="AD66" s="224">
        <v>6.25E-2</v>
      </c>
      <c r="AE66" s="40">
        <f t="shared" si="75"/>
        <v>2.9590277777777771</v>
      </c>
      <c r="AF66" s="40">
        <f t="shared" si="76"/>
        <v>13.563888888888899</v>
      </c>
      <c r="AG66" s="39">
        <f t="shared" si="68"/>
        <v>1.86</v>
      </c>
      <c r="AH66" s="187">
        <f t="shared" si="69"/>
        <v>87.84</v>
      </c>
      <c r="AI66" s="99">
        <f t="shared" si="70"/>
        <v>0.17</v>
      </c>
      <c r="AJ66" s="98">
        <f t="shared" si="71"/>
        <v>35.99</v>
      </c>
      <c r="AK66" s="60" t="s">
        <v>123</v>
      </c>
      <c r="AL66" s="45" t="s">
        <v>124</v>
      </c>
      <c r="AM66" s="45" t="s">
        <v>124</v>
      </c>
      <c r="AN66" s="59" t="s">
        <v>124</v>
      </c>
      <c r="AO66" s="144">
        <f t="shared" si="72"/>
        <v>50</v>
      </c>
    </row>
    <row r="67" spans="1:41" ht="33" customHeight="1">
      <c r="A67" s="58" t="s">
        <v>255</v>
      </c>
      <c r="B67" s="181">
        <v>1</v>
      </c>
      <c r="C67" s="209"/>
      <c r="D67" s="138"/>
      <c r="E67" s="206"/>
      <c r="F67" s="255"/>
      <c r="G67" s="258">
        <v>4.1666666666666664E-2</v>
      </c>
      <c r="H67" s="44"/>
      <c r="I67" s="44"/>
      <c r="J67" s="44"/>
      <c r="K67" s="97"/>
      <c r="L67" s="44"/>
      <c r="M67" s="44"/>
      <c r="N67" s="275" t="s">
        <v>87</v>
      </c>
      <c r="O67" s="42" t="s">
        <v>234</v>
      </c>
      <c r="P67" s="42" t="s">
        <v>234</v>
      </c>
      <c r="Q67" s="42" t="s">
        <v>224</v>
      </c>
      <c r="R67" s="42">
        <v>2</v>
      </c>
      <c r="S67" s="262">
        <v>1</v>
      </c>
      <c r="T67" s="40">
        <f t="shared" si="63"/>
        <v>4.1666666666666664E-2</v>
      </c>
      <c r="U67" s="40">
        <f t="shared" si="73"/>
        <v>3.2152777777777777</v>
      </c>
      <c r="V67" s="40">
        <f t="shared" si="74"/>
        <v>13.565972222222225</v>
      </c>
      <c r="W67" s="39">
        <f t="shared" si="64"/>
        <v>1.05</v>
      </c>
      <c r="X67" s="187">
        <f t="shared" si="65"/>
        <v>81.23</v>
      </c>
      <c r="Y67" s="99">
        <f t="shared" si="66"/>
        <v>0.11</v>
      </c>
      <c r="Z67" s="98">
        <f t="shared" si="67"/>
        <v>36.03</v>
      </c>
      <c r="AA67" s="42" t="s">
        <v>234</v>
      </c>
      <c r="AB67" s="42" t="s">
        <v>234</v>
      </c>
      <c r="AC67" s="264">
        <v>1</v>
      </c>
      <c r="AD67" s="224">
        <v>3.4722222222222224E-2</v>
      </c>
      <c r="AE67" s="40">
        <f t="shared" si="75"/>
        <v>2.9937499999999995</v>
      </c>
      <c r="AF67" s="40">
        <f t="shared" si="76"/>
        <v>13.59861111111112</v>
      </c>
      <c r="AG67" s="39">
        <f t="shared" si="68"/>
        <v>1.03</v>
      </c>
      <c r="AH67" s="187">
        <f t="shared" si="69"/>
        <v>88.87</v>
      </c>
      <c r="AI67" s="99">
        <f t="shared" si="70"/>
        <v>0.09</v>
      </c>
      <c r="AJ67" s="98">
        <f t="shared" si="71"/>
        <v>36.090000000000003</v>
      </c>
      <c r="AK67" s="60" t="s">
        <v>123</v>
      </c>
      <c r="AL67" s="45" t="s">
        <v>124</v>
      </c>
      <c r="AM67" s="45" t="s">
        <v>124</v>
      </c>
      <c r="AN67" s="59" t="s">
        <v>124</v>
      </c>
      <c r="AO67" s="144">
        <f t="shared" si="72"/>
        <v>83.333333333333343</v>
      </c>
    </row>
    <row r="68" spans="1:41" ht="33" customHeight="1">
      <c r="A68" s="58" t="s">
        <v>256</v>
      </c>
      <c r="B68" s="44">
        <v>1</v>
      </c>
      <c r="C68" s="128"/>
      <c r="D68" s="128"/>
      <c r="E68" s="122"/>
      <c r="F68" s="44"/>
      <c r="G68" s="46"/>
      <c r="H68" s="44"/>
      <c r="I68" s="44"/>
      <c r="J68" s="206"/>
      <c r="K68" s="97"/>
      <c r="L68" s="44"/>
      <c r="M68" s="47">
        <v>1.3888888888888888E-2</v>
      </c>
      <c r="N68" s="275" t="s">
        <v>87</v>
      </c>
      <c r="O68" s="42" t="s">
        <v>234</v>
      </c>
      <c r="P68" s="42" t="s">
        <v>234</v>
      </c>
      <c r="Q68" s="42" t="s">
        <v>224</v>
      </c>
      <c r="R68" s="42">
        <v>1</v>
      </c>
      <c r="S68" s="262">
        <v>1</v>
      </c>
      <c r="T68" s="40">
        <f>SUM(C68:M68)</f>
        <v>1.3888888888888888E-2</v>
      </c>
      <c r="U68" s="40">
        <f t="shared" si="73"/>
        <v>3.2291666666666665</v>
      </c>
      <c r="V68" s="40">
        <f t="shared" si="74"/>
        <v>13.579861111111114</v>
      </c>
      <c r="W68" s="39">
        <f t="shared" si="64"/>
        <v>0.35</v>
      </c>
      <c r="X68" s="187">
        <f t="shared" si="65"/>
        <v>81.58</v>
      </c>
      <c r="Y68" s="99">
        <f t="shared" si="66"/>
        <v>0.04</v>
      </c>
      <c r="Z68" s="98">
        <f t="shared" si="67"/>
        <v>36.07</v>
      </c>
      <c r="AA68" s="42" t="s">
        <v>234</v>
      </c>
      <c r="AB68" s="42" t="s">
        <v>234</v>
      </c>
      <c r="AC68" s="264">
        <v>1</v>
      </c>
      <c r="AD68" s="224">
        <v>1.0416666666666666E-2</v>
      </c>
      <c r="AE68" s="40">
        <f t="shared" si="75"/>
        <v>3.004166666666666</v>
      </c>
      <c r="AF68" s="40">
        <f t="shared" si="76"/>
        <v>13.609027777777786</v>
      </c>
      <c r="AG68" s="39">
        <f t="shared" si="68"/>
        <v>0.31</v>
      </c>
      <c r="AH68" s="187">
        <f t="shared" si="69"/>
        <v>89.18</v>
      </c>
      <c r="AI68" s="99">
        <f t="shared" si="70"/>
        <v>0.03</v>
      </c>
      <c r="AJ68" s="98">
        <f t="shared" si="71"/>
        <v>36.11</v>
      </c>
      <c r="AK68" s="60" t="s">
        <v>123</v>
      </c>
      <c r="AL68" s="45" t="s">
        <v>124</v>
      </c>
      <c r="AM68" s="45" t="s">
        <v>124</v>
      </c>
      <c r="AN68" s="59" t="s">
        <v>124</v>
      </c>
      <c r="AO68" s="144">
        <f t="shared" si="72"/>
        <v>75</v>
      </c>
    </row>
    <row r="69" spans="1:41" ht="47.4">
      <c r="A69" s="61" t="s">
        <v>116</v>
      </c>
      <c r="B69" s="62"/>
      <c r="C69" s="63">
        <f t="shared" ref="C69:M69" si="77">SUM(C59:C68)</f>
        <v>4.1666666666666664E-2</v>
      </c>
      <c r="D69" s="63">
        <f t="shared" si="77"/>
        <v>0</v>
      </c>
      <c r="E69" s="63">
        <f t="shared" si="77"/>
        <v>4.1666666666666664E-2</v>
      </c>
      <c r="F69" s="63">
        <f t="shared" si="77"/>
        <v>0.125</v>
      </c>
      <c r="G69" s="63">
        <f t="shared" si="77"/>
        <v>6.9444444444444448E-2</v>
      </c>
      <c r="H69" s="63">
        <f t="shared" si="77"/>
        <v>0</v>
      </c>
      <c r="I69" s="63">
        <f t="shared" si="77"/>
        <v>0.10416666666666666</v>
      </c>
      <c r="J69" s="63">
        <f t="shared" si="77"/>
        <v>4.1666666666666664E-2</v>
      </c>
      <c r="K69" s="63">
        <f t="shared" si="77"/>
        <v>0</v>
      </c>
      <c r="L69" s="63">
        <f t="shared" si="77"/>
        <v>1.3888888888888888E-2</v>
      </c>
      <c r="M69" s="63">
        <f t="shared" si="77"/>
        <v>2.7777777777777776E-2</v>
      </c>
      <c r="N69" s="62"/>
      <c r="O69" s="62"/>
      <c r="P69" s="62"/>
      <c r="Q69" s="62"/>
      <c r="R69" s="62"/>
      <c r="S69" s="62"/>
      <c r="T69" s="63">
        <f>SUM(T59:T68)</f>
        <v>0.46527777777777779</v>
      </c>
      <c r="U69" s="63">
        <f>U68</f>
        <v>3.2291666666666665</v>
      </c>
      <c r="V69" s="63">
        <f>V68</f>
        <v>13.579861111111114</v>
      </c>
      <c r="W69" s="62">
        <f t="shared" si="64"/>
        <v>11.75</v>
      </c>
      <c r="X69" s="62">
        <f t="shared" si="65"/>
        <v>81.58</v>
      </c>
      <c r="Y69" s="103">
        <f>ROUND(T69/$U$16*100,2)</f>
        <v>1.24</v>
      </c>
      <c r="Z69" s="104">
        <f>ROUND(V69/$U$16*100,2)</f>
        <v>36.07</v>
      </c>
      <c r="AA69" s="62"/>
      <c r="AB69" s="62"/>
      <c r="AC69" s="62"/>
      <c r="AD69" s="63">
        <f>SUM(AD59:AD68)</f>
        <v>0.31944444444444448</v>
      </c>
      <c r="AE69" s="63">
        <f>AE68</f>
        <v>3.004166666666666</v>
      </c>
      <c r="AF69" s="63">
        <f>AF68</f>
        <v>13.609027777777786</v>
      </c>
      <c r="AG69" s="62">
        <f>ROUND(AD69/$AD$79*100,2)</f>
        <v>9.48</v>
      </c>
      <c r="AH69" s="62">
        <f>ROUND(AE69/$AD$79*100,2)</f>
        <v>89.18</v>
      </c>
      <c r="AI69" s="103">
        <f t="shared" si="70"/>
        <v>0.85</v>
      </c>
      <c r="AJ69" s="104">
        <f t="shared" si="71"/>
        <v>36.11</v>
      </c>
      <c r="AK69" s="64"/>
      <c r="AL69" s="62"/>
      <c r="AM69" s="62"/>
      <c r="AN69" s="65"/>
      <c r="AO69" s="65"/>
    </row>
    <row r="70" spans="1:41" ht="47.4">
      <c r="A70" s="66" t="s">
        <v>257</v>
      </c>
      <c r="B70" s="584"/>
      <c r="C70" s="584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84"/>
      <c r="S70" s="584"/>
      <c r="T70" s="584"/>
      <c r="U70" s="584"/>
      <c r="V70" s="584"/>
      <c r="W70" s="584"/>
      <c r="X70" s="584"/>
      <c r="Y70" s="584"/>
      <c r="Z70" s="584"/>
      <c r="AA70" s="584"/>
      <c r="AB70" s="584"/>
      <c r="AC70" s="584"/>
      <c r="AD70" s="584"/>
      <c r="AE70" s="584"/>
      <c r="AF70" s="584"/>
      <c r="AG70" s="584"/>
      <c r="AH70" s="584"/>
      <c r="AI70" s="584"/>
      <c r="AJ70" s="584"/>
      <c r="AK70" s="584"/>
      <c r="AL70" s="584"/>
      <c r="AM70" s="584"/>
      <c r="AN70" s="584"/>
      <c r="AO70" s="584"/>
    </row>
    <row r="71" spans="1:41" ht="33" customHeight="1">
      <c r="A71" s="95" t="s">
        <v>258</v>
      </c>
      <c r="B71" s="44">
        <v>10</v>
      </c>
      <c r="C71" s="47">
        <v>4.1666666666666664E-2</v>
      </c>
      <c r="D71" s="47">
        <v>4.1666666666666664E-2</v>
      </c>
      <c r="E71" s="47">
        <v>4.1666666666666664E-2</v>
      </c>
      <c r="F71" s="47">
        <v>4.1666666666666664E-2</v>
      </c>
      <c r="G71" s="47">
        <v>4.1666666666666664E-2</v>
      </c>
      <c r="H71" s="47">
        <v>4.1666666666666664E-2</v>
      </c>
      <c r="I71" s="47">
        <v>4.1666666666666664E-2</v>
      </c>
      <c r="J71" s="47">
        <v>4.1666666666666664E-2</v>
      </c>
      <c r="K71" s="47">
        <v>4.1666666666666664E-2</v>
      </c>
      <c r="L71" s="47">
        <v>4.1666666666666664E-2</v>
      </c>
      <c r="M71" s="47">
        <v>4.1666666666666664E-2</v>
      </c>
      <c r="N71" s="275" t="s">
        <v>87</v>
      </c>
      <c r="O71" s="42" t="s">
        <v>225</v>
      </c>
      <c r="P71" s="42" t="s">
        <v>225</v>
      </c>
      <c r="Q71" s="42" t="s">
        <v>224</v>
      </c>
      <c r="R71" s="42">
        <v>1</v>
      </c>
      <c r="S71" s="262">
        <v>1</v>
      </c>
      <c r="T71" s="40">
        <f>SUM(C71:M71)</f>
        <v>0.45833333333333337</v>
      </c>
      <c r="U71" s="67">
        <f>U69+T71</f>
        <v>3.6875</v>
      </c>
      <c r="V71" s="67">
        <f>V69+T71</f>
        <v>14.038194444444448</v>
      </c>
      <c r="W71" s="39">
        <f>ROUND(T71/$T$79*100,2)</f>
        <v>11.58</v>
      </c>
      <c r="X71" s="187">
        <f>ROUND(U71/$T$79*100,2)</f>
        <v>93.16</v>
      </c>
      <c r="Y71" s="99">
        <f t="shared" ref="Y71:Y76" si="78">ROUND(T71/$U$17*100,2)</f>
        <v>1.22</v>
      </c>
      <c r="Z71" s="98">
        <f t="shared" ref="Z71:Z76" si="79">ROUND(V71/$U$17*100,2)</f>
        <v>37.29</v>
      </c>
      <c r="AA71" s="223" t="s">
        <v>222</v>
      </c>
      <c r="AB71" s="223" t="s">
        <v>222</v>
      </c>
      <c r="AC71" s="264">
        <v>1</v>
      </c>
      <c r="AD71" s="224">
        <v>0.22916666666666666</v>
      </c>
      <c r="AE71" s="40">
        <f>AE69+AD71</f>
        <v>3.2333333333333325</v>
      </c>
      <c r="AF71" s="40">
        <f>AF69+AD71</f>
        <v>13.838194444444452</v>
      </c>
      <c r="AG71" s="39">
        <f t="shared" ref="AG71:AG76" si="80">ROUND(AD71/$AD$79*100,2)</f>
        <v>6.8</v>
      </c>
      <c r="AH71" s="187">
        <f t="shared" ref="AH71:AH76" si="81">ROUND(AE71/$AD$79*100,2)</f>
        <v>95.98</v>
      </c>
      <c r="AI71" s="99">
        <f t="shared" ref="AI71:AI77" si="82">ROUND(AD71/$Y$17*100,2)</f>
        <v>0.61</v>
      </c>
      <c r="AJ71" s="98">
        <f t="shared" ref="AJ71:AJ77" si="83">ROUND(AF71/$Y$17*100,2)</f>
        <v>36.72</v>
      </c>
      <c r="AK71" s="60" t="s">
        <v>123</v>
      </c>
      <c r="AL71" s="45" t="s">
        <v>124</v>
      </c>
      <c r="AM71" s="45" t="s">
        <v>124</v>
      </c>
      <c r="AN71" s="59" t="s">
        <v>124</v>
      </c>
      <c r="AO71" s="144">
        <f t="shared" ref="AO71:AO76" si="84">AD71/T71*100</f>
        <v>49.999999999999993</v>
      </c>
    </row>
    <row r="72" spans="1:41" ht="33" customHeight="1">
      <c r="A72" s="95" t="s">
        <v>259</v>
      </c>
      <c r="B72" s="44">
        <v>1</v>
      </c>
      <c r="C72" s="67"/>
      <c r="D72" s="67"/>
      <c r="E72" s="206"/>
      <c r="F72" s="259"/>
      <c r="G72" s="67"/>
      <c r="H72" s="67"/>
      <c r="I72" s="47">
        <v>2.0833333333333332E-2</v>
      </c>
      <c r="J72" s="67"/>
      <c r="K72" s="67"/>
      <c r="L72" s="67"/>
      <c r="M72" s="67"/>
      <c r="N72" s="275" t="s">
        <v>87</v>
      </c>
      <c r="O72" s="42" t="s">
        <v>225</v>
      </c>
      <c r="P72" s="42" t="s">
        <v>225</v>
      </c>
      <c r="Q72" s="42" t="s">
        <v>224</v>
      </c>
      <c r="R72" s="42">
        <v>2</v>
      </c>
      <c r="S72" s="262">
        <v>1</v>
      </c>
      <c r="T72" s="40">
        <f t="shared" ref="T72:T76" si="85">SUM(C72:M72)</f>
        <v>2.0833333333333332E-2</v>
      </c>
      <c r="U72" s="67">
        <f>U71+T72</f>
        <v>3.7083333333333335</v>
      </c>
      <c r="V72" s="67">
        <f>V71+T72</f>
        <v>14.059027777777782</v>
      </c>
      <c r="W72" s="39">
        <f>ROUND(T72/$T$79*100,2)</f>
        <v>0.53</v>
      </c>
      <c r="X72" s="187">
        <f>ROUND(U72/$T$79*100,2)</f>
        <v>93.68</v>
      </c>
      <c r="Y72" s="99">
        <f t="shared" si="78"/>
        <v>0.06</v>
      </c>
      <c r="Z72" s="98">
        <f t="shared" si="79"/>
        <v>37.340000000000003</v>
      </c>
      <c r="AA72" s="223" t="s">
        <v>225</v>
      </c>
      <c r="AB72" s="223" t="s">
        <v>225</v>
      </c>
      <c r="AC72" s="264">
        <v>1</v>
      </c>
      <c r="AD72" s="224">
        <v>2.0833333333333332E-2</v>
      </c>
      <c r="AE72" s="40">
        <f>AE71+AD72</f>
        <v>3.254166666666666</v>
      </c>
      <c r="AF72" s="40">
        <f>AF71+AD72</f>
        <v>13.859027777777786</v>
      </c>
      <c r="AG72" s="39">
        <f t="shared" si="80"/>
        <v>0.62</v>
      </c>
      <c r="AH72" s="187">
        <f t="shared" si="81"/>
        <v>96.6</v>
      </c>
      <c r="AI72" s="99">
        <f t="shared" si="82"/>
        <v>0.06</v>
      </c>
      <c r="AJ72" s="98">
        <f t="shared" si="83"/>
        <v>36.78</v>
      </c>
      <c r="AK72" s="60" t="s">
        <v>123</v>
      </c>
      <c r="AL72" s="45" t="s">
        <v>124</v>
      </c>
      <c r="AM72" s="45" t="s">
        <v>124</v>
      </c>
      <c r="AN72" s="59" t="s">
        <v>124</v>
      </c>
      <c r="AO72" s="144">
        <f t="shared" si="84"/>
        <v>100</v>
      </c>
    </row>
    <row r="73" spans="1:41" ht="33" customHeight="1">
      <c r="A73" s="256" t="s">
        <v>260</v>
      </c>
      <c r="B73" s="44">
        <v>1</v>
      </c>
      <c r="C73" s="206"/>
      <c r="D73" s="67"/>
      <c r="E73" s="67"/>
      <c r="F73" s="67"/>
      <c r="G73" s="67"/>
      <c r="H73" s="67"/>
      <c r="I73" s="67"/>
      <c r="J73" s="47">
        <v>4.1666666666666664E-2</v>
      </c>
      <c r="K73" s="67"/>
      <c r="L73" s="67"/>
      <c r="M73" s="67"/>
      <c r="N73" s="275" t="s">
        <v>87</v>
      </c>
      <c r="O73" s="42" t="s">
        <v>222</v>
      </c>
      <c r="P73" s="42" t="s">
        <v>222</v>
      </c>
      <c r="Q73" s="42" t="s">
        <v>224</v>
      </c>
      <c r="R73" s="42">
        <v>3</v>
      </c>
      <c r="S73" s="262">
        <v>1</v>
      </c>
      <c r="T73" s="40">
        <f t="shared" si="85"/>
        <v>4.1666666666666664E-2</v>
      </c>
      <c r="U73" s="67">
        <f t="shared" ref="U73:U75" si="86">U72+T73</f>
        <v>3.75</v>
      </c>
      <c r="V73" s="67">
        <f t="shared" ref="V73:V75" si="87">V72+T73</f>
        <v>14.100694444444448</v>
      </c>
      <c r="W73" s="39">
        <f t="shared" ref="W73:X76" si="88">ROUND(T73/$T$79*100,2)</f>
        <v>1.05</v>
      </c>
      <c r="X73" s="187">
        <f t="shared" si="88"/>
        <v>94.74</v>
      </c>
      <c r="Y73" s="99">
        <f t="shared" si="78"/>
        <v>0.11</v>
      </c>
      <c r="Z73" s="98">
        <f t="shared" si="79"/>
        <v>37.450000000000003</v>
      </c>
      <c r="AA73" s="223" t="s">
        <v>225</v>
      </c>
      <c r="AB73" s="223" t="s">
        <v>225</v>
      </c>
      <c r="AC73" s="264">
        <v>1</v>
      </c>
      <c r="AD73" s="224">
        <v>4.1666666666666664E-2</v>
      </c>
      <c r="AE73" s="40">
        <f>AE72+AD73</f>
        <v>3.2958333333333325</v>
      </c>
      <c r="AF73" s="40">
        <f>AF72+AD73</f>
        <v>13.900694444444452</v>
      </c>
      <c r="AG73" s="39">
        <f t="shared" si="80"/>
        <v>1.24</v>
      </c>
      <c r="AH73" s="187">
        <f t="shared" si="81"/>
        <v>97.84</v>
      </c>
      <c r="AI73" s="99">
        <f t="shared" si="82"/>
        <v>0.11</v>
      </c>
      <c r="AJ73" s="98">
        <f t="shared" si="83"/>
        <v>36.89</v>
      </c>
      <c r="AK73" s="60" t="s">
        <v>123</v>
      </c>
      <c r="AL73" s="45" t="s">
        <v>124</v>
      </c>
      <c r="AM73" s="45" t="s">
        <v>124</v>
      </c>
      <c r="AN73" s="59" t="s">
        <v>124</v>
      </c>
      <c r="AO73" s="144">
        <f t="shared" si="84"/>
        <v>100</v>
      </c>
    </row>
    <row r="74" spans="1:41" ht="33" customHeight="1">
      <c r="A74" s="254" t="s">
        <v>261</v>
      </c>
      <c r="B74" s="255">
        <v>1</v>
      </c>
      <c r="C74" s="67"/>
      <c r="D74" s="67"/>
      <c r="E74" s="47">
        <v>6.25E-2</v>
      </c>
      <c r="F74" s="67"/>
      <c r="G74" s="67"/>
      <c r="H74" s="206"/>
      <c r="I74" s="67"/>
      <c r="J74" s="67"/>
      <c r="K74" s="67"/>
      <c r="L74" s="67"/>
      <c r="M74" s="67"/>
      <c r="N74" s="275" t="s">
        <v>87</v>
      </c>
      <c r="O74" s="42" t="s">
        <v>234</v>
      </c>
      <c r="P74" s="42" t="s">
        <v>234</v>
      </c>
      <c r="Q74" s="42" t="s">
        <v>224</v>
      </c>
      <c r="R74" s="42">
        <v>3</v>
      </c>
      <c r="S74" s="262">
        <v>1</v>
      </c>
      <c r="T74" s="40">
        <f t="shared" si="85"/>
        <v>6.25E-2</v>
      </c>
      <c r="U74" s="67">
        <f t="shared" si="86"/>
        <v>3.8125</v>
      </c>
      <c r="V74" s="67">
        <f>V73+T74</f>
        <v>14.163194444444448</v>
      </c>
      <c r="W74" s="39">
        <f t="shared" si="88"/>
        <v>1.58</v>
      </c>
      <c r="X74" s="187">
        <f t="shared" si="88"/>
        <v>96.32</v>
      </c>
      <c r="Y74" s="99">
        <f t="shared" si="78"/>
        <v>0.17</v>
      </c>
      <c r="Z74" s="98">
        <f t="shared" si="79"/>
        <v>37.619999999999997</v>
      </c>
      <c r="AA74" s="223" t="s">
        <v>225</v>
      </c>
      <c r="AB74" s="223" t="s">
        <v>225</v>
      </c>
      <c r="AC74" s="264">
        <v>1</v>
      </c>
      <c r="AD74" s="224">
        <v>3.125E-2</v>
      </c>
      <c r="AE74" s="40">
        <f>AE73+AD74</f>
        <v>3.3270833333333325</v>
      </c>
      <c r="AF74" s="40">
        <f>AF73+AD74</f>
        <v>13.931944444444452</v>
      </c>
      <c r="AG74" s="39">
        <f t="shared" si="80"/>
        <v>0.93</v>
      </c>
      <c r="AH74" s="187">
        <f t="shared" si="81"/>
        <v>98.76</v>
      </c>
      <c r="AI74" s="99">
        <f t="shared" si="82"/>
        <v>0.08</v>
      </c>
      <c r="AJ74" s="98">
        <f t="shared" si="83"/>
        <v>36.97</v>
      </c>
      <c r="AK74" s="60" t="s">
        <v>123</v>
      </c>
      <c r="AL74" s="45" t="s">
        <v>124</v>
      </c>
      <c r="AM74" s="45" t="s">
        <v>124</v>
      </c>
      <c r="AN74" s="59" t="s">
        <v>124</v>
      </c>
      <c r="AO74" s="144">
        <f t="shared" si="84"/>
        <v>50</v>
      </c>
    </row>
    <row r="75" spans="1:41" ht="33" customHeight="1">
      <c r="A75" s="257" t="s">
        <v>262</v>
      </c>
      <c r="B75" s="44">
        <v>1</v>
      </c>
      <c r="C75" s="67"/>
      <c r="D75" s="67"/>
      <c r="E75" s="67"/>
      <c r="F75" s="67"/>
      <c r="G75" s="67"/>
      <c r="H75" s="67"/>
      <c r="I75" s="67"/>
      <c r="J75" s="67"/>
      <c r="K75" s="47">
        <v>4.1666666666666664E-2</v>
      </c>
      <c r="L75" s="67"/>
      <c r="M75" s="206"/>
      <c r="N75" s="277" t="s">
        <v>263</v>
      </c>
      <c r="O75" s="42" t="s">
        <v>234</v>
      </c>
      <c r="P75" s="42" t="s">
        <v>234</v>
      </c>
      <c r="Q75" s="42" t="s">
        <v>224</v>
      </c>
      <c r="R75" s="42">
        <v>3</v>
      </c>
      <c r="S75" s="262">
        <v>1</v>
      </c>
      <c r="T75" s="40">
        <f t="shared" si="85"/>
        <v>4.1666666666666664E-2</v>
      </c>
      <c r="U75" s="67">
        <f t="shared" si="86"/>
        <v>3.8541666666666665</v>
      </c>
      <c r="V75" s="67">
        <f t="shared" si="87"/>
        <v>14.204861111111114</v>
      </c>
      <c r="W75" s="39">
        <f t="shared" si="88"/>
        <v>1.05</v>
      </c>
      <c r="X75" s="187">
        <f t="shared" si="88"/>
        <v>97.37</v>
      </c>
      <c r="Y75" s="99">
        <f t="shared" si="78"/>
        <v>0.11</v>
      </c>
      <c r="Z75" s="98">
        <f t="shared" si="79"/>
        <v>37.729999999999997</v>
      </c>
      <c r="AA75" s="52" t="s">
        <v>124</v>
      </c>
      <c r="AB75" s="52" t="s">
        <v>124</v>
      </c>
      <c r="AC75" s="52">
        <v>0</v>
      </c>
      <c r="AD75" s="224">
        <v>0</v>
      </c>
      <c r="AE75" s="40">
        <f>AE74+AD75</f>
        <v>3.3270833333333325</v>
      </c>
      <c r="AF75" s="40">
        <f>AF74+AD75</f>
        <v>13.931944444444452</v>
      </c>
      <c r="AG75" s="39">
        <f t="shared" si="80"/>
        <v>0</v>
      </c>
      <c r="AH75" s="187">
        <f t="shared" si="81"/>
        <v>98.76</v>
      </c>
      <c r="AI75" s="99">
        <f t="shared" si="82"/>
        <v>0</v>
      </c>
      <c r="AJ75" s="98">
        <f t="shared" si="83"/>
        <v>36.97</v>
      </c>
      <c r="AK75" s="60" t="s">
        <v>123</v>
      </c>
      <c r="AL75" s="45" t="s">
        <v>124</v>
      </c>
      <c r="AM75" s="45" t="s">
        <v>124</v>
      </c>
      <c r="AN75" s="59" t="s">
        <v>124</v>
      </c>
      <c r="AO75" s="144">
        <f t="shared" si="84"/>
        <v>0</v>
      </c>
    </row>
    <row r="76" spans="1:41" ht="33" customHeight="1">
      <c r="A76" s="95" t="s">
        <v>264</v>
      </c>
      <c r="B76" s="44">
        <v>1</v>
      </c>
      <c r="C76" s="67"/>
      <c r="D76" s="67"/>
      <c r="E76" s="67"/>
      <c r="F76" s="67"/>
      <c r="G76" s="67"/>
      <c r="H76" s="67"/>
      <c r="I76" s="67"/>
      <c r="J76" s="47">
        <v>4.1666666666666664E-2</v>
      </c>
      <c r="K76" s="206"/>
      <c r="L76" s="67"/>
      <c r="M76" s="67"/>
      <c r="N76" s="275" t="s">
        <v>87</v>
      </c>
      <c r="O76" s="42" t="s">
        <v>234</v>
      </c>
      <c r="P76" s="42" t="s">
        <v>234</v>
      </c>
      <c r="Q76" s="42" t="s">
        <v>224</v>
      </c>
      <c r="R76" s="42">
        <v>3</v>
      </c>
      <c r="S76" s="262">
        <v>1</v>
      </c>
      <c r="T76" s="40">
        <f t="shared" si="85"/>
        <v>4.1666666666666664E-2</v>
      </c>
      <c r="U76" s="67">
        <f>U75+T76</f>
        <v>3.895833333333333</v>
      </c>
      <c r="V76" s="67">
        <f>V75+T76</f>
        <v>14.24652777777778</v>
      </c>
      <c r="W76" s="39">
        <f t="shared" si="88"/>
        <v>1.05</v>
      </c>
      <c r="X76" s="187">
        <f t="shared" si="88"/>
        <v>98.42</v>
      </c>
      <c r="Y76" s="99">
        <f t="shared" si="78"/>
        <v>0.11</v>
      </c>
      <c r="Z76" s="98">
        <f t="shared" si="79"/>
        <v>37.840000000000003</v>
      </c>
      <c r="AA76" s="223" t="s">
        <v>234</v>
      </c>
      <c r="AB76" s="223" t="s">
        <v>234</v>
      </c>
      <c r="AC76" s="264">
        <v>1</v>
      </c>
      <c r="AD76" s="224">
        <v>4.1666666666666664E-2</v>
      </c>
      <c r="AE76" s="40">
        <f>AE75+AD76</f>
        <v>3.368749999999999</v>
      </c>
      <c r="AF76" s="40">
        <f>AF75+AD76</f>
        <v>13.973611111111119</v>
      </c>
      <c r="AG76" s="39">
        <f t="shared" si="80"/>
        <v>1.24</v>
      </c>
      <c r="AH76" s="187">
        <f t="shared" si="81"/>
        <v>100</v>
      </c>
      <c r="AI76" s="99">
        <f t="shared" si="82"/>
        <v>0.11</v>
      </c>
      <c r="AJ76" s="98">
        <f t="shared" si="83"/>
        <v>37.08</v>
      </c>
      <c r="AK76" s="60" t="s">
        <v>123</v>
      </c>
      <c r="AL76" s="45" t="s">
        <v>124</v>
      </c>
      <c r="AM76" s="45" t="s">
        <v>124</v>
      </c>
      <c r="AN76" s="59" t="s">
        <v>124</v>
      </c>
      <c r="AO76" s="144">
        <f t="shared" si="84"/>
        <v>100</v>
      </c>
    </row>
    <row r="77" spans="1:41" ht="47.4">
      <c r="A77" s="68" t="s">
        <v>116</v>
      </c>
      <c r="B77" s="69"/>
      <c r="C77" s="70">
        <f t="shared" ref="C77:J77" si="89">SUM(C71:C76)</f>
        <v>4.1666666666666664E-2</v>
      </c>
      <c r="D77" s="70">
        <f t="shared" si="89"/>
        <v>4.1666666666666664E-2</v>
      </c>
      <c r="E77" s="70">
        <f t="shared" si="89"/>
        <v>0.10416666666666666</v>
      </c>
      <c r="F77" s="70">
        <f t="shared" si="89"/>
        <v>4.1666666666666664E-2</v>
      </c>
      <c r="G77" s="70">
        <f t="shared" si="89"/>
        <v>4.1666666666666664E-2</v>
      </c>
      <c r="H77" s="70">
        <f t="shared" si="89"/>
        <v>4.1666666666666664E-2</v>
      </c>
      <c r="I77" s="70">
        <f t="shared" si="89"/>
        <v>6.25E-2</v>
      </c>
      <c r="J77" s="70">
        <f t="shared" si="89"/>
        <v>0.125</v>
      </c>
      <c r="K77" s="70">
        <f>SUM(K71:K76)</f>
        <v>8.3333333333333329E-2</v>
      </c>
      <c r="L77" s="70">
        <f>SUM(L71:L76)</f>
        <v>4.1666666666666664E-2</v>
      </c>
      <c r="M77" s="70">
        <f t="shared" ref="M77" si="90">SUM(M71:M76)</f>
        <v>4.1666666666666664E-2</v>
      </c>
      <c r="N77" s="69"/>
      <c r="O77" s="69"/>
      <c r="P77" s="69"/>
      <c r="Q77" s="69"/>
      <c r="R77" s="69"/>
      <c r="S77" s="69"/>
      <c r="T77" s="70">
        <f>SUM(T71:T76)</f>
        <v>0.66666666666666663</v>
      </c>
      <c r="U77" s="70">
        <f>U76</f>
        <v>3.895833333333333</v>
      </c>
      <c r="V77" s="70">
        <f>V76</f>
        <v>14.24652777777778</v>
      </c>
      <c r="W77" s="71">
        <f>ROUND(T77/$T$79*100,2)</f>
        <v>16.84</v>
      </c>
      <c r="X77" s="71">
        <f>ROUND(U77/$T$79*100,2)</f>
        <v>98.42</v>
      </c>
      <c r="Y77" s="105">
        <f>ROUND(T77/$U$16*100,2)</f>
        <v>1.77</v>
      </c>
      <c r="Z77" s="71">
        <f>ROUND(V77/$U$16*100,2)</f>
        <v>37.840000000000003</v>
      </c>
      <c r="AA77" s="69"/>
      <c r="AB77" s="69"/>
      <c r="AC77" s="69"/>
      <c r="AD77" s="70">
        <f>SUM(AD71:AD76)</f>
        <v>0.36458333333333337</v>
      </c>
      <c r="AE77" s="70">
        <f>AE76</f>
        <v>3.368749999999999</v>
      </c>
      <c r="AF77" s="194">
        <f>AF76</f>
        <v>13.973611111111119</v>
      </c>
      <c r="AG77" s="71">
        <f>ROUND(AD77/$AD$79*100,2)</f>
        <v>10.82</v>
      </c>
      <c r="AH77" s="71">
        <f>ROUND(AE77/$AD$79*100,2)</f>
        <v>100</v>
      </c>
      <c r="AI77" s="105">
        <f t="shared" si="82"/>
        <v>0.97</v>
      </c>
      <c r="AJ77" s="71">
        <f t="shared" si="83"/>
        <v>37.08</v>
      </c>
      <c r="AK77" s="69"/>
      <c r="AL77" s="69"/>
      <c r="AM77" s="69"/>
      <c r="AN77" s="72"/>
      <c r="AO77" s="72"/>
    </row>
    <row r="78" spans="1:41" s="29" customFormat="1" ht="15" customHeight="1"/>
    <row r="79" spans="1:41" ht="36">
      <c r="A79" s="77" t="s">
        <v>150</v>
      </c>
      <c r="B79" s="78"/>
      <c r="C79" s="79">
        <f t="shared" ref="C79:L79" si="91">C32+C57+C77+C69+C46+C28+C25+C50</f>
        <v>0.39583333333333337</v>
      </c>
      <c r="D79" s="79">
        <f t="shared" si="91"/>
        <v>0.4375</v>
      </c>
      <c r="E79" s="79">
        <f t="shared" si="91"/>
        <v>0.39583333333333337</v>
      </c>
      <c r="F79" s="79">
        <f t="shared" si="91"/>
        <v>0.35416666666666669</v>
      </c>
      <c r="G79" s="79">
        <f t="shared" si="91"/>
        <v>0.27777777777777773</v>
      </c>
      <c r="H79" s="79">
        <f t="shared" si="91"/>
        <v>0.35416666666666663</v>
      </c>
      <c r="I79" s="79">
        <f t="shared" si="91"/>
        <v>0.4375</v>
      </c>
      <c r="J79" s="79">
        <f t="shared" si="91"/>
        <v>0.33333333333333331</v>
      </c>
      <c r="K79" s="79">
        <f t="shared" si="91"/>
        <v>0.33333333333333337</v>
      </c>
      <c r="L79" s="79">
        <f t="shared" si="91"/>
        <v>0.31944444444444448</v>
      </c>
      <c r="M79" s="79">
        <f>M32+M57+M77+M69+M46+M28+M25+M50</f>
        <v>0.31944444444444448</v>
      </c>
      <c r="N79" s="80" t="s">
        <v>116</v>
      </c>
      <c r="O79" s="81">
        <f>SUM(C79:M79)</f>
        <v>3.9583333333333339</v>
      </c>
      <c r="P79" s="82"/>
      <c r="Q79" s="82"/>
      <c r="R79" s="82"/>
      <c r="S79" s="82"/>
      <c r="T79" s="79">
        <f>T32+T57+T77+T69+T46+T28+T25+T50</f>
        <v>3.958333333333333</v>
      </c>
      <c r="U79" s="79">
        <f>U77</f>
        <v>3.895833333333333</v>
      </c>
      <c r="V79" s="79">
        <f>V77</f>
        <v>14.24652777777778</v>
      </c>
      <c r="W79" s="82">
        <f>ROUND(T79/$T$79*100,2)</f>
        <v>100</v>
      </c>
      <c r="X79" s="82">
        <f>ROUND(U79/$T$79*100,2)</f>
        <v>98.42</v>
      </c>
      <c r="Y79" s="83">
        <f>ROUND(T79/$U$16*100,2)</f>
        <v>10.51</v>
      </c>
      <c r="Z79" s="84">
        <f>ROUND(V79/$U$16*100,2)</f>
        <v>37.840000000000003</v>
      </c>
      <c r="AA79" s="82"/>
      <c r="AB79" s="82"/>
      <c r="AC79" s="82"/>
      <c r="AD79" s="79">
        <f>AD77+AD69+AD57+AD50+AD46+AD32+AD28+AD25</f>
        <v>3.3687500000000004</v>
      </c>
      <c r="AE79" s="79">
        <f>AE77</f>
        <v>3.368749999999999</v>
      </c>
      <c r="AF79" s="79">
        <f>AF77</f>
        <v>13.973611111111119</v>
      </c>
      <c r="AG79" s="82">
        <f>ROUND(AE79/$AD$79*100,2)</f>
        <v>100</v>
      </c>
      <c r="AH79" s="82">
        <f>ROUND(AE79/$AD$79*100,2)</f>
        <v>100</v>
      </c>
      <c r="AI79" s="565">
        <f t="shared" ref="AI79" si="92">ROUND(AD79/$Y$17*100,2)</f>
        <v>8.94</v>
      </c>
      <c r="AJ79" s="566">
        <f t="shared" ref="AJ79" si="93">ROUND(AF79/$Y$17*100,2)</f>
        <v>37.08</v>
      </c>
      <c r="AK79" s="78"/>
      <c r="AL79" s="78"/>
      <c r="AM79" s="78"/>
      <c r="AN79" s="78"/>
      <c r="AO79" s="78"/>
    </row>
    <row r="80" spans="1:41" s="29" customForma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6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</row>
    <row r="81" spans="1:41" ht="36">
      <c r="A81" s="94" t="s">
        <v>151</v>
      </c>
      <c r="B81" s="87"/>
      <c r="C81" s="88">
        <f>(C79/$O$79)*100</f>
        <v>10</v>
      </c>
      <c r="D81" s="88">
        <f>(D79/$O$79)*100</f>
        <v>11.052631578947366</v>
      </c>
      <c r="E81" s="88">
        <f t="shared" ref="E81:L81" si="94">(E79/$O$79)*100</f>
        <v>10</v>
      </c>
      <c r="F81" s="88">
        <f t="shared" si="94"/>
        <v>8.9473684210526301</v>
      </c>
      <c r="G81" s="88">
        <f t="shared" si="94"/>
        <v>7.0175438596491206</v>
      </c>
      <c r="H81" s="88">
        <f t="shared" si="94"/>
        <v>8.9473684210526283</v>
      </c>
      <c r="I81" s="88">
        <f t="shared" si="94"/>
        <v>11.052631578947366</v>
      </c>
      <c r="J81" s="88">
        <f t="shared" si="94"/>
        <v>8.4210526315789451</v>
      </c>
      <c r="K81" s="88">
        <f>(K79/$O$79)*100</f>
        <v>8.4210526315789469</v>
      </c>
      <c r="L81" s="88">
        <f t="shared" si="94"/>
        <v>8.0701754385964914</v>
      </c>
      <c r="M81" s="88">
        <f>(M79/$O$79)*100</f>
        <v>8.0701754385964914</v>
      </c>
      <c r="N81" s="89" t="s">
        <v>116</v>
      </c>
      <c r="O81" s="88">
        <f>SUM(C81:M81)</f>
        <v>100</v>
      </c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</sheetData>
  <mergeCells count="23">
    <mergeCell ref="B51:AO51"/>
    <mergeCell ref="B58:AO58"/>
    <mergeCell ref="B70:AO70"/>
    <mergeCell ref="AK21:AM21"/>
    <mergeCell ref="AN21:AO21"/>
    <mergeCell ref="B23:AO23"/>
    <mergeCell ref="B26:AO26"/>
    <mergeCell ref="B29:AO29"/>
    <mergeCell ref="B33:AO33"/>
    <mergeCell ref="AA21:AJ21"/>
    <mergeCell ref="B47:AO47"/>
    <mergeCell ref="C5:D5"/>
    <mergeCell ref="C8:M8"/>
    <mergeCell ref="C14:H14"/>
    <mergeCell ref="B21:N21"/>
    <mergeCell ref="O21:Z21"/>
    <mergeCell ref="A1:AO2"/>
    <mergeCell ref="C3:K3"/>
    <mergeCell ref="L3:N3"/>
    <mergeCell ref="O3:P3"/>
    <mergeCell ref="C4:D4"/>
    <mergeCell ref="L4:N4"/>
    <mergeCell ref="O4:P4"/>
  </mergeCells>
  <conditionalFormatting sqref="AN30:AN31">
    <cfRule type="cellIs" dxfId="63" priority="17" operator="greaterThan">
      <formula>100</formula>
    </cfRule>
  </conditionalFormatting>
  <conditionalFormatting sqref="AN34:AN45">
    <cfRule type="cellIs" dxfId="62" priority="15" operator="greaterThan">
      <formula>100</formula>
    </cfRule>
  </conditionalFormatting>
  <conditionalFormatting sqref="AN48:AN49">
    <cfRule type="cellIs" dxfId="61" priority="13" operator="greaterThan">
      <formula>100</formula>
    </cfRule>
  </conditionalFormatting>
  <conditionalFormatting sqref="AN52:AN56">
    <cfRule type="cellIs" dxfId="60" priority="11" operator="greaterThan">
      <formula>100</formula>
    </cfRule>
  </conditionalFormatting>
  <conditionalFormatting sqref="AO24">
    <cfRule type="cellIs" dxfId="59" priority="9" operator="greaterThan">
      <formula>100</formula>
    </cfRule>
  </conditionalFormatting>
  <conditionalFormatting sqref="AO27">
    <cfRule type="cellIs" dxfId="58" priority="7" operator="greaterThan">
      <formula>100</formula>
    </cfRule>
  </conditionalFormatting>
  <conditionalFormatting sqref="AO30:AO31">
    <cfRule type="cellIs" dxfId="57" priority="6" operator="greaterThan">
      <formula>100</formula>
    </cfRule>
  </conditionalFormatting>
  <conditionalFormatting sqref="AO34:AO45">
    <cfRule type="cellIs" dxfId="56" priority="5" operator="greaterThan">
      <formula>100</formula>
    </cfRule>
  </conditionalFormatting>
  <conditionalFormatting sqref="AO48:AO49">
    <cfRule type="cellIs" dxfId="55" priority="4" operator="greaterThan">
      <formula>100</formula>
    </cfRule>
  </conditionalFormatting>
  <conditionalFormatting sqref="AO52:AO56">
    <cfRule type="cellIs" dxfId="54" priority="3" operator="greaterThan">
      <formula>100</formula>
    </cfRule>
  </conditionalFormatting>
  <conditionalFormatting sqref="AO59:AO68">
    <cfRule type="cellIs" dxfId="53" priority="2" operator="greaterThan">
      <formula>100</formula>
    </cfRule>
  </conditionalFormatting>
  <conditionalFormatting sqref="AO71:AO76">
    <cfRule type="cellIs" dxfId="52" priority="1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B0C7-E2DB-423F-BF9E-19B97BBF8C26}">
  <dimension ref="A1:AO117"/>
  <sheetViews>
    <sheetView topLeftCell="A58" zoomScale="30" zoomScaleNormal="30" workbookViewId="0">
      <selection activeCell="A72" sqref="A72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</row>
    <row r="2" spans="1:41" ht="36" customHeight="1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7"/>
      <c r="S2" s="577"/>
      <c r="T2" s="577"/>
      <c r="U2" s="577"/>
      <c r="V2" s="577"/>
      <c r="W2" s="577"/>
      <c r="X2" s="577"/>
      <c r="Y2" s="577"/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</row>
    <row r="3" spans="1:41" ht="53.4">
      <c r="A3" s="1"/>
      <c r="B3" s="1"/>
      <c r="C3" s="578" t="s">
        <v>1</v>
      </c>
      <c r="D3" s="578"/>
      <c r="E3" s="578"/>
      <c r="F3" s="578"/>
      <c r="G3" s="578"/>
      <c r="H3" s="578"/>
      <c r="I3" s="578"/>
      <c r="J3" s="578"/>
      <c r="K3" s="578"/>
      <c r="L3" s="579"/>
      <c r="M3" s="579"/>
      <c r="N3" s="579"/>
      <c r="O3" s="578" t="s">
        <v>2</v>
      </c>
      <c r="P3" s="578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5" t="s">
        <v>3</v>
      </c>
      <c r="D4" s="575"/>
      <c r="E4" s="3"/>
      <c r="F4" s="3"/>
      <c r="G4" s="3"/>
      <c r="H4" s="3"/>
      <c r="I4" s="3"/>
      <c r="J4" s="3"/>
      <c r="K4" s="3"/>
      <c r="L4" s="580"/>
      <c r="M4" s="581"/>
      <c r="N4" s="582"/>
      <c r="O4" s="575" t="s">
        <v>4</v>
      </c>
      <c r="P4" s="575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5" t="s">
        <v>265</v>
      </c>
      <c r="D5" s="575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6" t="s">
        <v>19</v>
      </c>
      <c r="D8" s="576"/>
      <c r="E8" s="576"/>
      <c r="F8" s="576"/>
      <c r="G8" s="576"/>
      <c r="H8" s="576"/>
      <c r="I8" s="576"/>
      <c r="J8" s="576"/>
      <c r="K8" s="576"/>
      <c r="L8" s="576"/>
      <c r="M8" s="576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16.146985109833413</v>
      </c>
      <c r="AF8" s="106"/>
      <c r="AG8" s="306">
        <f>Y8/$Y$16*100</f>
        <v>16.146985109833409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153</v>
      </c>
      <c r="G9" s="93"/>
      <c r="H9" s="93"/>
      <c r="I9" s="93" t="s">
        <v>154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155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3.3687500000000004</v>
      </c>
      <c r="X10" s="106"/>
      <c r="Y10" s="304">
        <f>'Sprint 3'!AF79</f>
        <v>13.973611111111119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156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17.504166666666681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157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18.340277777777789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158</v>
      </c>
      <c r="G13" s="93"/>
      <c r="H13" s="93"/>
      <c r="I13" s="93" t="s">
        <v>159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21.875000000000007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4"/>
      <c r="D14" s="574"/>
      <c r="E14" s="574"/>
      <c r="F14" s="574"/>
      <c r="G14" s="574"/>
      <c r="H14" s="574"/>
      <c r="I14" s="93" t="s">
        <v>160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27.610416666666673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33.183333333333337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2" t="s">
        <v>49</v>
      </c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3" t="s">
        <v>50</v>
      </c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86" t="s">
        <v>51</v>
      </c>
      <c r="AB21" s="586"/>
      <c r="AC21" s="586"/>
      <c r="AD21" s="586"/>
      <c r="AE21" s="586"/>
      <c r="AF21" s="586"/>
      <c r="AG21" s="586"/>
      <c r="AH21" s="586"/>
      <c r="AI21" s="586"/>
      <c r="AJ21" s="586"/>
      <c r="AK21" s="587" t="s">
        <v>52</v>
      </c>
      <c r="AL21" s="587"/>
      <c r="AM21" s="587"/>
      <c r="AN21" s="588" t="s">
        <v>53</v>
      </c>
      <c r="AO21" s="588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161</v>
      </c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599"/>
      <c r="P23" s="599"/>
      <c r="Q23" s="599"/>
      <c r="R23" s="599"/>
      <c r="S23" s="599"/>
      <c r="T23" s="599"/>
      <c r="U23" s="599"/>
      <c r="V23" s="599"/>
      <c r="W23" s="599"/>
      <c r="X23" s="599"/>
      <c r="Y23" s="599"/>
      <c r="Z23" s="599"/>
      <c r="AA23" s="599"/>
      <c r="AB23" s="599"/>
      <c r="AC23" s="599"/>
      <c r="AD23" s="599"/>
      <c r="AE23" s="599"/>
      <c r="AF23" s="599"/>
      <c r="AG23" s="599"/>
      <c r="AH23" s="599"/>
      <c r="AI23" s="599"/>
      <c r="AJ23" s="599"/>
      <c r="AK23" s="599"/>
      <c r="AL23" s="599"/>
      <c r="AM23" s="599"/>
      <c r="AN23" s="599"/>
      <c r="AO23" s="599"/>
    </row>
    <row r="24" spans="1:41" ht="33" customHeight="1">
      <c r="A24" s="164" t="s">
        <v>266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267</v>
      </c>
      <c r="P24" s="42" t="s">
        <v>267</v>
      </c>
      <c r="Q24" s="42" t="s">
        <v>267</v>
      </c>
      <c r="R24" s="98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U10+U24</f>
        <v>14.704861111111114</v>
      </c>
      <c r="W24" s="208">
        <f>ROUND(T24/$T$86*100,2)</f>
        <v>12.18</v>
      </c>
      <c r="X24" s="208">
        <f>ROUND(U24/$T$86*100,2)</f>
        <v>12.18</v>
      </c>
      <c r="Y24" s="99">
        <f>ROUND(T24/$U$17*100,2)</f>
        <v>1.22</v>
      </c>
      <c r="Z24" s="98">
        <f>ROUND(V24/$U$17*100,2)</f>
        <v>39.06</v>
      </c>
      <c r="AA24" s="223" t="s">
        <v>219</v>
      </c>
      <c r="AB24" s="223" t="s">
        <v>219</v>
      </c>
      <c r="AC24" s="143">
        <v>1</v>
      </c>
      <c r="AD24" s="224">
        <v>0.45833333333333331</v>
      </c>
      <c r="AE24" s="40">
        <f>AE23+AD24</f>
        <v>0.45833333333333331</v>
      </c>
      <c r="AF24" s="40">
        <f>Y10+AD24</f>
        <v>14.431944444444452</v>
      </c>
      <c r="AG24" s="39">
        <f>ROUND(AD24/$AD$86*100,2)</f>
        <v>12.98</v>
      </c>
      <c r="AH24" s="187">
        <f>ROUND(AE24/$AD$86*100,2)</f>
        <v>12.98</v>
      </c>
      <c r="AI24" s="99">
        <f t="shared" ref="AI24:AI25" si="4">ROUND(AD24/$Y$17*100,2)</f>
        <v>1.22</v>
      </c>
      <c r="AJ24" s="98">
        <f t="shared" ref="AJ24:AJ25" si="5">ROUND(AF24/$Y$17*100,2)</f>
        <v>38.299999999999997</v>
      </c>
      <c r="AK24" s="60" t="s">
        <v>123</v>
      </c>
      <c r="AL24" s="45" t="s">
        <v>124</v>
      </c>
      <c r="AM24" s="45" t="s">
        <v>124</v>
      </c>
      <c r="AN24" s="59" t="s">
        <v>124</v>
      </c>
      <c r="AO24" s="144">
        <f>AD24/T24*100</f>
        <v>99.999999999999986</v>
      </c>
    </row>
    <row r="25" spans="1:41" ht="47.4">
      <c r="A25" s="155" t="s">
        <v>116</v>
      </c>
      <c r="B25" s="137"/>
      <c r="C25" s="145">
        <f>SUM(C24:C24)</f>
        <v>4.1666666666666664E-2</v>
      </c>
      <c r="D25" s="145">
        <f t="shared" ref="D25:M25" si="6">SUM(D24:D24)</f>
        <v>4.1666666666666664E-2</v>
      </c>
      <c r="E25" s="145">
        <f t="shared" si="6"/>
        <v>4.1666666666666664E-2</v>
      </c>
      <c r="F25" s="145">
        <f t="shared" si="6"/>
        <v>4.1666666666666664E-2</v>
      </c>
      <c r="G25" s="145">
        <f t="shared" si="6"/>
        <v>4.1666666666666664E-2</v>
      </c>
      <c r="H25" s="145">
        <f t="shared" si="6"/>
        <v>4.1666666666666664E-2</v>
      </c>
      <c r="I25" s="145">
        <f t="shared" si="6"/>
        <v>4.1666666666666664E-2</v>
      </c>
      <c r="J25" s="145">
        <f t="shared" si="6"/>
        <v>4.1666666666666664E-2</v>
      </c>
      <c r="K25" s="145">
        <f t="shared" si="6"/>
        <v>4.1666666666666664E-2</v>
      </c>
      <c r="L25" s="145">
        <f t="shared" si="6"/>
        <v>4.1666666666666664E-2</v>
      </c>
      <c r="M25" s="145">
        <f t="shared" si="6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14.704861111111114</v>
      </c>
      <c r="W25" s="137">
        <f>ROUND(T25/$T$86*100,2)</f>
        <v>12.18</v>
      </c>
      <c r="X25" s="137">
        <f>ROUND(U25/$T$86*100,2)</f>
        <v>12.18</v>
      </c>
      <c r="Y25" s="146">
        <f>ROUND(T25/$U$16*100,2)</f>
        <v>1.22</v>
      </c>
      <c r="Z25" s="147">
        <f>ROUND(V25/$U$16*100,2)</f>
        <v>39.06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14.431944444444452</v>
      </c>
      <c r="AG25" s="137">
        <f>ROUND(AD25/$AD$86*100,2)</f>
        <v>12.98</v>
      </c>
      <c r="AH25" s="137">
        <f>ROUND(AE25/$AD$86*100,2)</f>
        <v>12.98</v>
      </c>
      <c r="AI25" s="563">
        <f t="shared" si="4"/>
        <v>1.22</v>
      </c>
      <c r="AJ25" s="564">
        <f t="shared" si="5"/>
        <v>38.299999999999997</v>
      </c>
      <c r="AK25" s="148"/>
      <c r="AL25" s="137"/>
      <c r="AM25" s="137"/>
      <c r="AN25" s="137"/>
      <c r="AO25" s="137"/>
    </row>
    <row r="26" spans="1:41" ht="47.4">
      <c r="A26" s="195" t="s">
        <v>163</v>
      </c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00"/>
      <c r="R26" s="600"/>
      <c r="S26" s="600"/>
      <c r="T26" s="600"/>
      <c r="U26" s="600"/>
      <c r="V26" s="600"/>
      <c r="W26" s="600"/>
      <c r="X26" s="600"/>
      <c r="Y26" s="600"/>
      <c r="Z26" s="600"/>
      <c r="AA26" s="600"/>
      <c r="AB26" s="600"/>
      <c r="AC26" s="600"/>
      <c r="AD26" s="600"/>
      <c r="AE26" s="600"/>
      <c r="AF26" s="600"/>
      <c r="AG26" s="600"/>
      <c r="AH26" s="600"/>
      <c r="AI26" s="600"/>
      <c r="AJ26" s="600"/>
      <c r="AK26" s="600"/>
      <c r="AL26" s="600"/>
      <c r="AM26" s="600"/>
      <c r="AN26" s="600"/>
      <c r="AO26" s="600"/>
    </row>
    <row r="27" spans="1:41" ht="33" customHeight="1">
      <c r="A27" s="211" t="s">
        <v>268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275" t="s">
        <v>87</v>
      </c>
      <c r="O27" s="42" t="s">
        <v>269</v>
      </c>
      <c r="P27" s="42" t="s">
        <v>269</v>
      </c>
      <c r="Q27" s="42" t="s">
        <v>269</v>
      </c>
      <c r="R27" s="98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15.163194444444448</v>
      </c>
      <c r="W27" s="274">
        <f>ROUND(T27/$T$86*100,2)</f>
        <v>12.18</v>
      </c>
      <c r="X27" s="208">
        <f>ROUND(U27/$T$86*100,2)</f>
        <v>24.35</v>
      </c>
      <c r="Y27" s="99">
        <f>ROUND(T27/$U$17*100,2)</f>
        <v>1.22</v>
      </c>
      <c r="Z27" s="98">
        <f>ROUND(V27/$U$17*100,2)</f>
        <v>40.270000000000003</v>
      </c>
      <c r="AA27" s="223" t="s">
        <v>222</v>
      </c>
      <c r="AB27" s="223" t="s">
        <v>222</v>
      </c>
      <c r="AC27" s="143">
        <v>1</v>
      </c>
      <c r="AD27" s="224">
        <v>0.45833333333333331</v>
      </c>
      <c r="AE27" s="40">
        <f>AE25+AD27</f>
        <v>0.91666666666666663</v>
      </c>
      <c r="AF27" s="40">
        <f>AF25+AD27</f>
        <v>14.890277777777786</v>
      </c>
      <c r="AG27" s="39">
        <f>ROUND(AD27/$AD$86*100,2)</f>
        <v>12.98</v>
      </c>
      <c r="AH27" s="187">
        <f>ROUND(AE27/$AD$86*100,2)</f>
        <v>25.96</v>
      </c>
      <c r="AI27" s="99">
        <f t="shared" ref="AI27:AI28" si="7">ROUND(AD27/$Y$17*100,2)</f>
        <v>1.22</v>
      </c>
      <c r="AJ27" s="98">
        <f t="shared" ref="AJ27:AJ28" si="8">ROUND(AF27/$Y$17*100,2)</f>
        <v>39.51</v>
      </c>
      <c r="AK27" s="60" t="s">
        <v>123</v>
      </c>
      <c r="AL27" s="45" t="s">
        <v>124</v>
      </c>
      <c r="AM27" s="45" t="s">
        <v>124</v>
      </c>
      <c r="AN27" s="59" t="s">
        <v>124</v>
      </c>
      <c r="AO27" s="144">
        <f>AD27/T27*100</f>
        <v>99.999999999999986</v>
      </c>
    </row>
    <row r="28" spans="1:41" ht="47.4">
      <c r="A28" s="212" t="s">
        <v>116</v>
      </c>
      <c r="B28" s="210"/>
      <c r="C28" s="213">
        <f>SUM(C27:C27)</f>
        <v>4.1666666666666664E-2</v>
      </c>
      <c r="D28" s="213">
        <f t="shared" ref="D28:L28" si="9">SUM(D27:D27)</f>
        <v>4.1666666666666664E-2</v>
      </c>
      <c r="E28" s="213">
        <f t="shared" si="9"/>
        <v>4.1666666666666664E-2</v>
      </c>
      <c r="F28" s="213">
        <f t="shared" si="9"/>
        <v>4.1666666666666664E-2</v>
      </c>
      <c r="G28" s="213">
        <f t="shared" si="9"/>
        <v>4.1666666666666664E-2</v>
      </c>
      <c r="H28" s="213">
        <f t="shared" si="9"/>
        <v>4.1666666666666664E-2</v>
      </c>
      <c r="I28" s="213">
        <f t="shared" si="9"/>
        <v>4.1666666666666664E-2</v>
      </c>
      <c r="J28" s="213">
        <f t="shared" si="9"/>
        <v>4.1666666666666664E-2</v>
      </c>
      <c r="K28" s="213">
        <f t="shared" si="9"/>
        <v>4.1666666666666664E-2</v>
      </c>
      <c r="L28" s="213">
        <f t="shared" si="9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15.163194444444448</v>
      </c>
      <c r="W28" s="210">
        <f>ROUND(T28/$T$86*100,2)</f>
        <v>12.18</v>
      </c>
      <c r="X28" s="210">
        <f>ROUND(U28/$T$86*100,2)</f>
        <v>24.35</v>
      </c>
      <c r="Y28" s="203">
        <f>ROUND(T28/$U$17*100,2)</f>
        <v>1.22</v>
      </c>
      <c r="Z28" s="204">
        <f>ROUND(V28/$U$17*100,2)</f>
        <v>40.270000000000003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14.890277777777786</v>
      </c>
      <c r="AG28" s="210">
        <f>ROUND(AD28/$AD$86*100,2)</f>
        <v>12.98</v>
      </c>
      <c r="AH28" s="210">
        <f>ROUND(AE28/$AD$86*100,2)</f>
        <v>25.96</v>
      </c>
      <c r="AI28" s="203">
        <f t="shared" si="7"/>
        <v>1.22</v>
      </c>
      <c r="AJ28" s="204">
        <f t="shared" si="8"/>
        <v>39.51</v>
      </c>
      <c r="AK28" s="216"/>
      <c r="AL28" s="210"/>
      <c r="AM28" s="210"/>
      <c r="AN28" s="210"/>
      <c r="AO28" s="210"/>
    </row>
    <row r="29" spans="1:41" ht="47.4">
      <c r="A29" s="217" t="s">
        <v>166</v>
      </c>
      <c r="B29" s="598"/>
      <c r="C29" s="598"/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8"/>
      <c r="X29" s="598"/>
      <c r="Y29" s="598"/>
      <c r="Z29" s="598"/>
      <c r="AA29" s="598"/>
      <c r="AB29" s="598"/>
      <c r="AC29" s="598"/>
      <c r="AD29" s="598"/>
      <c r="AE29" s="598"/>
      <c r="AF29" s="598"/>
      <c r="AG29" s="598"/>
      <c r="AH29" s="598"/>
      <c r="AI29" s="598"/>
      <c r="AJ29" s="598"/>
      <c r="AK29" s="598"/>
      <c r="AL29" s="598"/>
      <c r="AM29" s="598"/>
      <c r="AN29" s="598"/>
      <c r="AO29" s="598"/>
    </row>
    <row r="30" spans="1:41" ht="36">
      <c r="A30" s="156" t="s">
        <v>270</v>
      </c>
      <c r="B30" s="44">
        <v>1</v>
      </c>
      <c r="D30" s="177"/>
      <c r="E30" s="177"/>
      <c r="F30" s="177"/>
      <c r="G30" s="177"/>
      <c r="H30" s="177"/>
      <c r="I30" s="177"/>
      <c r="J30" s="177"/>
      <c r="K30" s="178">
        <v>2.7777777777777776E-2</v>
      </c>
      <c r="L30" s="177"/>
      <c r="M30" s="177"/>
      <c r="N30" s="275" t="s">
        <v>87</v>
      </c>
      <c r="O30" s="42" t="s">
        <v>271</v>
      </c>
      <c r="P30" s="42" t="s">
        <v>271</v>
      </c>
      <c r="Q30" s="42" t="s">
        <v>272</v>
      </c>
      <c r="R30" s="262">
        <v>2</v>
      </c>
      <c r="S30" s="262">
        <v>1</v>
      </c>
      <c r="T30" s="40">
        <f>SUM(D30:M30)</f>
        <v>2.7777777777777776E-2</v>
      </c>
      <c r="U30" s="40">
        <f>U28+T30</f>
        <v>0.94444444444444453</v>
      </c>
      <c r="V30" s="40">
        <f>V28+T30</f>
        <v>15.190972222222227</v>
      </c>
      <c r="W30" s="39">
        <f>ROUND(T30/$T$86*100,2)</f>
        <v>0.74</v>
      </c>
      <c r="X30" s="187">
        <f>ROUND(U30/$T$86*100,2)</f>
        <v>25.09</v>
      </c>
      <c r="Y30" s="99">
        <f>ROUND(T30/$U$17*100,2)</f>
        <v>7.0000000000000007E-2</v>
      </c>
      <c r="Z30" s="98">
        <f>ROUND(V30/$U$17*100,2)</f>
        <v>40.35</v>
      </c>
      <c r="AA30" s="42" t="s">
        <v>271</v>
      </c>
      <c r="AB30" s="42" t="s">
        <v>271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14.931944444444452</v>
      </c>
      <c r="AG30" s="39">
        <f t="shared" ref="AG30:AG31" si="10">ROUND(AD30/$AD$86*100,2)</f>
        <v>1.18</v>
      </c>
      <c r="AH30" s="187">
        <f t="shared" ref="AH30:AH31" si="11">ROUND(AE30/$AD$86*100,2)</f>
        <v>27.14</v>
      </c>
      <c r="AI30" s="99">
        <f t="shared" ref="AI30:AI32" si="12">ROUND(AD30/$Y$17*100,2)</f>
        <v>0.11</v>
      </c>
      <c r="AJ30" s="98">
        <f t="shared" ref="AJ30:AJ32" si="13">ROUND(AF30/$Y$17*100,2)</f>
        <v>39.619999999999997</v>
      </c>
      <c r="AK30" s="276" t="s">
        <v>90</v>
      </c>
      <c r="AL30" s="262">
        <v>6</v>
      </c>
      <c r="AM30" s="262">
        <v>8</v>
      </c>
      <c r="AN30" s="144">
        <f>AM30/AL30*100</f>
        <v>133.33333333333331</v>
      </c>
      <c r="AO30" s="144">
        <f t="shared" ref="AO30" si="14">AD30/T30*100</f>
        <v>150</v>
      </c>
    </row>
    <row r="31" spans="1:41" ht="36">
      <c r="A31" s="157" t="s">
        <v>273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42" t="s">
        <v>271</v>
      </c>
      <c r="P31" s="42" t="s">
        <v>271</v>
      </c>
      <c r="Q31" s="42" t="s">
        <v>272</v>
      </c>
      <c r="R31" s="262">
        <v>2</v>
      </c>
      <c r="S31" s="262">
        <v>1</v>
      </c>
      <c r="T31" s="40">
        <f t="shared" ref="T31" si="15">SUM(C31:M31)</f>
        <v>3.4722222222222224E-2</v>
      </c>
      <c r="U31" s="40">
        <f>U30+T31</f>
        <v>0.97916666666666674</v>
      </c>
      <c r="V31" s="40">
        <f>V30+T31</f>
        <v>15.225694444444448</v>
      </c>
      <c r="W31" s="39">
        <f t="shared" ref="W31:X32" si="16">ROUND(T31/$T$86*100,2)</f>
        <v>0.92</v>
      </c>
      <c r="X31" s="187">
        <f>ROUND(U31/$T$86*100,2)</f>
        <v>26.01</v>
      </c>
      <c r="Y31" s="99">
        <f>ROUND(T31/$U$17*100,2)</f>
        <v>0.09</v>
      </c>
      <c r="Z31" s="98">
        <f>ROUND(V31/$U$17*100,2)</f>
        <v>40.44</v>
      </c>
      <c r="AA31" s="42" t="s">
        <v>269</v>
      </c>
      <c r="AB31" s="42" t="s">
        <v>269</v>
      </c>
      <c r="AC31" s="264">
        <v>1</v>
      </c>
      <c r="AD31" s="224">
        <v>2.013888888888889E-2</v>
      </c>
      <c r="AE31" s="40">
        <f>AE30+AD31</f>
        <v>0.97847222222222219</v>
      </c>
      <c r="AF31" s="40">
        <f>AF30+AD31</f>
        <v>14.952083333333341</v>
      </c>
      <c r="AG31" s="39">
        <f t="shared" si="10"/>
        <v>0.56999999999999995</v>
      </c>
      <c r="AH31" s="187">
        <f t="shared" si="11"/>
        <v>27.71</v>
      </c>
      <c r="AI31" s="99">
        <f t="shared" si="12"/>
        <v>0.05</v>
      </c>
      <c r="AJ31" s="98">
        <f t="shared" si="13"/>
        <v>39.68</v>
      </c>
      <c r="AK31" s="276" t="s">
        <v>90</v>
      </c>
      <c r="AL31" s="177">
        <v>6</v>
      </c>
      <c r="AM31" s="262">
        <v>6</v>
      </c>
      <c r="AN31" s="144">
        <f>AM31/AL31*100</f>
        <v>100</v>
      </c>
      <c r="AO31" s="144">
        <f>AD31/T31*100</f>
        <v>57.999999999999993</v>
      </c>
    </row>
    <row r="32" spans="1:41" ht="47.4">
      <c r="A32" s="158" t="s">
        <v>116</v>
      </c>
      <c r="B32" s="149"/>
      <c r="C32" s="180">
        <f>SUM(C30:C31)</f>
        <v>3.4722222222222224E-2</v>
      </c>
      <c r="D32" s="180">
        <f t="shared" ref="D32:M32" si="17">SUM(D30:D31)</f>
        <v>0</v>
      </c>
      <c r="E32" s="180">
        <f t="shared" si="17"/>
        <v>0</v>
      </c>
      <c r="F32" s="180">
        <f t="shared" si="17"/>
        <v>0</v>
      </c>
      <c r="G32" s="180">
        <f t="shared" si="17"/>
        <v>0</v>
      </c>
      <c r="H32" s="180">
        <f t="shared" si="17"/>
        <v>0</v>
      </c>
      <c r="I32" s="180">
        <f t="shared" si="17"/>
        <v>0</v>
      </c>
      <c r="J32" s="180">
        <f t="shared" si="17"/>
        <v>0</v>
      </c>
      <c r="K32" s="180">
        <f>SUM(K30:K31)</f>
        <v>2.7777777777777776E-2</v>
      </c>
      <c r="L32" s="180">
        <f t="shared" si="17"/>
        <v>0</v>
      </c>
      <c r="M32" s="180">
        <f t="shared" si="17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15.225694444444448</v>
      </c>
      <c r="W32" s="149">
        <f t="shared" si="16"/>
        <v>1.66</v>
      </c>
      <c r="X32" s="149">
        <f t="shared" si="16"/>
        <v>26.01</v>
      </c>
      <c r="Y32" s="151">
        <f>ROUND(T32/$U$16*100,2)</f>
        <v>0.17</v>
      </c>
      <c r="Z32" s="152">
        <f>ROUND(V32/$U$16*100,2)</f>
        <v>40.44</v>
      </c>
      <c r="AA32" s="149"/>
      <c r="AB32" s="149"/>
      <c r="AC32" s="149"/>
      <c r="AD32" s="150">
        <f>SUM(AD30:AD31)</f>
        <v>6.1805555555555558E-2</v>
      </c>
      <c r="AE32" s="150">
        <f>AE31</f>
        <v>0.97847222222222219</v>
      </c>
      <c r="AF32" s="150">
        <f>AF31</f>
        <v>14.952083333333341</v>
      </c>
      <c r="AG32" s="149">
        <f>ROUND(AD32/$AD$86*100,2)</f>
        <v>1.75</v>
      </c>
      <c r="AH32" s="149">
        <f>ROUND(AE32/$AD$86*100,2)</f>
        <v>27.71</v>
      </c>
      <c r="AI32" s="568">
        <f t="shared" si="12"/>
        <v>0.16</v>
      </c>
      <c r="AJ32" s="569">
        <f t="shared" si="13"/>
        <v>39.68</v>
      </c>
      <c r="AK32" s="153"/>
      <c r="AL32" s="149"/>
      <c r="AM32" s="149"/>
      <c r="AN32" s="149"/>
      <c r="AO32" s="149"/>
    </row>
    <row r="33" spans="1:41" ht="47.4">
      <c r="A33" s="48" t="s">
        <v>172</v>
      </c>
      <c r="B33" s="60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601"/>
      <c r="R33" s="60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601"/>
      <c r="AH33" s="601"/>
      <c r="AI33" s="601"/>
      <c r="AJ33" s="601"/>
      <c r="AK33" s="601"/>
      <c r="AL33" s="601"/>
      <c r="AM33" s="601"/>
      <c r="AN33" s="601"/>
      <c r="AO33" s="601"/>
    </row>
    <row r="34" spans="1:41" ht="33" customHeight="1">
      <c r="A34" s="183" t="s">
        <v>274</v>
      </c>
      <c r="B34" s="44">
        <v>1</v>
      </c>
      <c r="C34" s="47"/>
      <c r="D34" s="206">
        <v>4.1666666666666664E-2</v>
      </c>
      <c r="E34" s="44"/>
      <c r="F34" s="44"/>
      <c r="G34" s="44"/>
      <c r="H34" s="44"/>
      <c r="I34" s="46"/>
      <c r="J34" s="44"/>
      <c r="K34" s="44"/>
      <c r="L34" s="44"/>
      <c r="M34" s="47"/>
      <c r="N34" s="139" t="s">
        <v>87</v>
      </c>
      <c r="O34" s="42" t="s">
        <v>269</v>
      </c>
      <c r="P34" s="42" t="s">
        <v>269</v>
      </c>
      <c r="Q34" s="42" t="s">
        <v>272</v>
      </c>
      <c r="R34" s="100">
        <v>2</v>
      </c>
      <c r="S34" s="262">
        <v>1</v>
      </c>
      <c r="T34" s="40">
        <f>SUM(C34:M34)</f>
        <v>4.1666666666666664E-2</v>
      </c>
      <c r="U34" s="40">
        <f>U32+T34</f>
        <v>1.0208333333333335</v>
      </c>
      <c r="V34" s="40">
        <f>V32+T34</f>
        <v>15.267361111111114</v>
      </c>
      <c r="W34" s="39">
        <f t="shared" ref="W34:W45" si="18">ROUND(T34/$T$86*100,2)</f>
        <v>1.1100000000000001</v>
      </c>
      <c r="X34" s="187">
        <f t="shared" ref="X34:X45" si="19">ROUND(U34/$T$86*100,2)</f>
        <v>27.12</v>
      </c>
      <c r="Y34" s="99">
        <f t="shared" ref="Y34:Y47" si="20">ROUND(T34/$U$17*100,2)</f>
        <v>0.11</v>
      </c>
      <c r="Z34" s="98">
        <f t="shared" ref="Z34:Z47" si="21">ROUND(V34/$U$17*100,2)</f>
        <v>40.549999999999997</v>
      </c>
      <c r="AA34" s="42" t="s">
        <v>269</v>
      </c>
      <c r="AB34" s="42" t="s">
        <v>275</v>
      </c>
      <c r="AC34" s="264">
        <v>2</v>
      </c>
      <c r="AD34" s="224">
        <v>2.0833333333333332E-2</v>
      </c>
      <c r="AE34" s="40">
        <f>AE32+AD34</f>
        <v>0.99930555555555556</v>
      </c>
      <c r="AF34" s="40">
        <f>AF32+AD34</f>
        <v>14.972916666666675</v>
      </c>
      <c r="AG34" s="39">
        <f t="shared" ref="AG34:AG47" si="22">ROUND(AD34/$AD$86*100,2)</f>
        <v>0.59</v>
      </c>
      <c r="AH34" s="187">
        <f t="shared" ref="AH34:AH47" si="23">ROUND(AE34/$AD$86*100,2)</f>
        <v>28.3</v>
      </c>
      <c r="AI34" s="99">
        <f t="shared" ref="AI34:AI48" si="24">ROUND(AD34/$Y$17*100,2)</f>
        <v>0.06</v>
      </c>
      <c r="AJ34" s="98">
        <f t="shared" ref="AJ34:AJ48" si="25">ROUND(AF34/$Y$17*100,2)</f>
        <v>39.729999999999997</v>
      </c>
      <c r="AK34" s="43" t="s">
        <v>90</v>
      </c>
      <c r="AL34" s="44">
        <v>4</v>
      </c>
      <c r="AM34" s="44">
        <v>4</v>
      </c>
      <c r="AN34" s="144">
        <f t="shared" ref="AN34:AN45" si="26">AM34/AL34*100</f>
        <v>100</v>
      </c>
      <c r="AO34" s="144">
        <f t="shared" ref="AO34:AO45" si="27">AD34/T34*100</f>
        <v>50</v>
      </c>
    </row>
    <row r="35" spans="1:41" ht="33" customHeight="1">
      <c r="A35" s="183" t="s">
        <v>276</v>
      </c>
      <c r="B35" s="44">
        <v>1</v>
      </c>
      <c r="C35" s="44"/>
      <c r="D35" s="206"/>
      <c r="E35" s="44"/>
      <c r="F35" s="44"/>
      <c r="G35" s="44"/>
      <c r="H35" s="44"/>
      <c r="I35" s="206">
        <v>2.0833333333333332E-2</v>
      </c>
      <c r="J35" s="44"/>
      <c r="K35" s="46"/>
      <c r="L35" s="47"/>
      <c r="M35" s="97"/>
      <c r="N35" s="139" t="s">
        <v>87</v>
      </c>
      <c r="O35" s="42" t="s">
        <v>269</v>
      </c>
      <c r="P35" s="42" t="s">
        <v>269</v>
      </c>
      <c r="Q35" s="42" t="s">
        <v>272</v>
      </c>
      <c r="R35" s="100">
        <v>2</v>
      </c>
      <c r="S35" s="262">
        <v>1</v>
      </c>
      <c r="T35" s="40">
        <f>SUM(C35:M35)</f>
        <v>2.0833333333333332E-2</v>
      </c>
      <c r="U35" s="40">
        <f t="shared" ref="U35:U45" si="28">U34+T35</f>
        <v>1.0416666666666667</v>
      </c>
      <c r="V35" s="40">
        <f>V34+T35</f>
        <v>15.288194444444448</v>
      </c>
      <c r="W35" s="39">
        <f t="shared" si="18"/>
        <v>0.55000000000000004</v>
      </c>
      <c r="X35" s="187">
        <f t="shared" si="19"/>
        <v>27.68</v>
      </c>
      <c r="Y35" s="99">
        <f t="shared" si="20"/>
        <v>0.06</v>
      </c>
      <c r="Z35" s="98">
        <f t="shared" si="21"/>
        <v>40.61</v>
      </c>
      <c r="AA35" s="42" t="s">
        <v>269</v>
      </c>
      <c r="AB35" s="42" t="s">
        <v>269</v>
      </c>
      <c r="AC35" s="264">
        <v>1</v>
      </c>
      <c r="AD35" s="224">
        <v>2.0833333333333332E-2</v>
      </c>
      <c r="AE35" s="40">
        <f t="shared" ref="AE35:AE45" si="29">AE34+AD35</f>
        <v>1.0201388888888889</v>
      </c>
      <c r="AF35" s="40">
        <f t="shared" ref="AF35:AF45" si="30">AF34+AD35</f>
        <v>14.993750000000009</v>
      </c>
      <c r="AG35" s="39">
        <f t="shared" si="22"/>
        <v>0.59</v>
      </c>
      <c r="AH35" s="187">
        <f t="shared" si="23"/>
        <v>28.89</v>
      </c>
      <c r="AI35" s="99">
        <f t="shared" si="24"/>
        <v>0.06</v>
      </c>
      <c r="AJ35" s="98">
        <f t="shared" si="25"/>
        <v>39.79</v>
      </c>
      <c r="AK35" s="43" t="s">
        <v>90</v>
      </c>
      <c r="AL35" s="44">
        <v>4</v>
      </c>
      <c r="AM35" s="44">
        <v>4</v>
      </c>
      <c r="AN35" s="144">
        <f t="shared" si="26"/>
        <v>100</v>
      </c>
      <c r="AO35" s="144">
        <f t="shared" si="27"/>
        <v>100</v>
      </c>
    </row>
    <row r="36" spans="1:41" ht="33" customHeight="1">
      <c r="A36" s="183" t="s">
        <v>277</v>
      </c>
      <c r="B36" s="44">
        <v>1</v>
      </c>
      <c r="C36" s="46"/>
      <c r="D36" s="206"/>
      <c r="E36" s="46"/>
      <c r="F36" s="46"/>
      <c r="G36" s="46"/>
      <c r="H36" s="46"/>
      <c r="I36" s="206">
        <v>2.0833333333333332E-2</v>
      </c>
      <c r="J36" s="46"/>
      <c r="K36" s="46"/>
      <c r="L36" s="46"/>
      <c r="M36" s="46"/>
      <c r="N36" s="275" t="s">
        <v>87</v>
      </c>
      <c r="O36" s="42" t="s">
        <v>269</v>
      </c>
      <c r="P36" s="42" t="s">
        <v>269</v>
      </c>
      <c r="Q36" s="42" t="s">
        <v>272</v>
      </c>
      <c r="R36" s="100">
        <v>2</v>
      </c>
      <c r="S36" s="262">
        <v>1</v>
      </c>
      <c r="T36" s="40">
        <f t="shared" ref="T36:T45" si="31">SUM(C36:M36)</f>
        <v>2.0833333333333332E-2</v>
      </c>
      <c r="U36" s="40">
        <f t="shared" si="28"/>
        <v>1.0625</v>
      </c>
      <c r="V36" s="40">
        <f>V35+T36</f>
        <v>15.309027777777782</v>
      </c>
      <c r="W36" s="39">
        <f t="shared" si="18"/>
        <v>0.55000000000000004</v>
      </c>
      <c r="X36" s="187">
        <f t="shared" si="19"/>
        <v>28.23</v>
      </c>
      <c r="Y36" s="99">
        <f t="shared" si="20"/>
        <v>0.06</v>
      </c>
      <c r="Z36" s="98">
        <f t="shared" si="21"/>
        <v>40.659999999999997</v>
      </c>
      <c r="AA36" s="42" t="s">
        <v>269</v>
      </c>
      <c r="AB36" s="42" t="s">
        <v>269</v>
      </c>
      <c r="AC36" s="264">
        <v>1</v>
      </c>
      <c r="AD36" s="224">
        <v>2.0833333333333332E-2</v>
      </c>
      <c r="AE36" s="40">
        <f t="shared" si="29"/>
        <v>1.0409722222222222</v>
      </c>
      <c r="AF36" s="40">
        <f t="shared" si="30"/>
        <v>15.014583333333343</v>
      </c>
      <c r="AG36" s="39">
        <f t="shared" si="22"/>
        <v>0.59</v>
      </c>
      <c r="AH36" s="187">
        <f t="shared" si="23"/>
        <v>29.48</v>
      </c>
      <c r="AI36" s="99">
        <f t="shared" si="24"/>
        <v>0.06</v>
      </c>
      <c r="AJ36" s="98">
        <f t="shared" si="25"/>
        <v>39.840000000000003</v>
      </c>
      <c r="AK36" s="43" t="s">
        <v>90</v>
      </c>
      <c r="AL36" s="44">
        <v>3</v>
      </c>
      <c r="AM36" s="44">
        <v>3</v>
      </c>
      <c r="AN36" s="144">
        <f t="shared" si="26"/>
        <v>100</v>
      </c>
      <c r="AO36" s="144">
        <f t="shared" si="27"/>
        <v>100</v>
      </c>
    </row>
    <row r="37" spans="1:41" ht="33" customHeight="1">
      <c r="A37" s="183" t="s">
        <v>278</v>
      </c>
      <c r="B37" s="44">
        <v>1</v>
      </c>
      <c r="C37" s="46"/>
      <c r="D37" s="97"/>
      <c r="E37" s="44"/>
      <c r="F37" s="238"/>
      <c r="G37" s="238"/>
      <c r="H37" s="44"/>
      <c r="I37" s="178"/>
      <c r="J37" s="44"/>
      <c r="K37" s="206">
        <v>6.25E-2</v>
      </c>
      <c r="L37" s="44"/>
      <c r="M37" s="44"/>
      <c r="N37" s="139" t="s">
        <v>87</v>
      </c>
      <c r="O37" s="42" t="s">
        <v>269</v>
      </c>
      <c r="P37" s="42" t="s">
        <v>269</v>
      </c>
      <c r="Q37" s="42" t="s">
        <v>272</v>
      </c>
      <c r="R37" s="100">
        <v>4</v>
      </c>
      <c r="S37" s="262">
        <v>1</v>
      </c>
      <c r="T37" s="40">
        <f t="shared" si="31"/>
        <v>6.25E-2</v>
      </c>
      <c r="U37" s="40">
        <f t="shared" si="28"/>
        <v>1.125</v>
      </c>
      <c r="V37" s="40">
        <f t="shared" ref="V37:V38" si="32">V36+T37</f>
        <v>15.371527777777782</v>
      </c>
      <c r="W37" s="39">
        <f t="shared" si="18"/>
        <v>1.66</v>
      </c>
      <c r="X37" s="187">
        <f t="shared" si="19"/>
        <v>29.89</v>
      </c>
      <c r="Y37" s="99">
        <f t="shared" si="20"/>
        <v>0.17</v>
      </c>
      <c r="Z37" s="98">
        <f t="shared" si="21"/>
        <v>40.83</v>
      </c>
      <c r="AA37" s="42" t="s">
        <v>269</v>
      </c>
      <c r="AB37" s="42" t="s">
        <v>269</v>
      </c>
      <c r="AC37" s="264">
        <v>1</v>
      </c>
      <c r="AD37" s="224">
        <v>6.25E-2</v>
      </c>
      <c r="AE37" s="40">
        <f t="shared" si="29"/>
        <v>1.1034722222222222</v>
      </c>
      <c r="AF37" s="40">
        <f t="shared" si="30"/>
        <v>15.077083333333343</v>
      </c>
      <c r="AG37" s="39">
        <f t="shared" si="22"/>
        <v>1.77</v>
      </c>
      <c r="AH37" s="187">
        <f t="shared" si="23"/>
        <v>31.25</v>
      </c>
      <c r="AI37" s="99">
        <f t="shared" si="24"/>
        <v>0.17</v>
      </c>
      <c r="AJ37" s="98">
        <f t="shared" si="25"/>
        <v>40.01</v>
      </c>
      <c r="AK37" s="43" t="s">
        <v>90</v>
      </c>
      <c r="AL37" s="44">
        <v>2</v>
      </c>
      <c r="AM37" s="44">
        <v>2</v>
      </c>
      <c r="AN37" s="144">
        <f t="shared" si="26"/>
        <v>100</v>
      </c>
      <c r="AO37" s="144">
        <f t="shared" si="27"/>
        <v>100</v>
      </c>
    </row>
    <row r="38" spans="1:41" ht="33" customHeight="1">
      <c r="A38" s="183" t="s">
        <v>279</v>
      </c>
      <c r="B38" s="44">
        <v>1</v>
      </c>
      <c r="C38" s="44"/>
      <c r="D38" s="239"/>
      <c r="E38" s="236"/>
      <c r="F38" s="231"/>
      <c r="G38" s="231"/>
      <c r="H38" s="237"/>
      <c r="I38" s="206"/>
      <c r="J38" s="44"/>
      <c r="K38" s="239"/>
      <c r="L38" s="44"/>
      <c r="M38" s="206">
        <v>8.3333333333333329E-2</v>
      </c>
      <c r="N38" s="139" t="s">
        <v>87</v>
      </c>
      <c r="O38" s="42" t="s">
        <v>269</v>
      </c>
      <c r="P38" s="42" t="s">
        <v>269</v>
      </c>
      <c r="Q38" s="42" t="s">
        <v>272</v>
      </c>
      <c r="R38" s="98">
        <v>3</v>
      </c>
      <c r="S38" s="262">
        <v>1</v>
      </c>
      <c r="T38" s="40">
        <f>SUM(C38:M38)</f>
        <v>8.3333333333333329E-2</v>
      </c>
      <c r="U38" s="40">
        <f t="shared" si="28"/>
        <v>1.2083333333333333</v>
      </c>
      <c r="V38" s="40">
        <f t="shared" si="32"/>
        <v>15.454861111111116</v>
      </c>
      <c r="W38" s="39">
        <f t="shared" si="18"/>
        <v>2.21</v>
      </c>
      <c r="X38" s="187">
        <f t="shared" si="19"/>
        <v>32.1</v>
      </c>
      <c r="Y38" s="99">
        <f t="shared" si="20"/>
        <v>0.22</v>
      </c>
      <c r="Z38" s="98">
        <f t="shared" si="21"/>
        <v>41.05</v>
      </c>
      <c r="AA38" s="42" t="s">
        <v>269</v>
      </c>
      <c r="AB38" s="42" t="s">
        <v>269</v>
      </c>
      <c r="AC38" s="264">
        <v>1</v>
      </c>
      <c r="AD38" s="224">
        <v>8.3333333333333329E-2</v>
      </c>
      <c r="AE38" s="40">
        <f t="shared" si="29"/>
        <v>1.1868055555555554</v>
      </c>
      <c r="AF38" s="40">
        <f t="shared" si="30"/>
        <v>15.160416666666677</v>
      </c>
      <c r="AG38" s="39">
        <f t="shared" si="22"/>
        <v>2.36</v>
      </c>
      <c r="AH38" s="187">
        <f t="shared" si="23"/>
        <v>33.619999999999997</v>
      </c>
      <c r="AI38" s="99">
        <f t="shared" si="24"/>
        <v>0.22</v>
      </c>
      <c r="AJ38" s="98">
        <f t="shared" si="25"/>
        <v>40.229999999999997</v>
      </c>
      <c r="AK38" s="43" t="s">
        <v>90</v>
      </c>
      <c r="AL38" s="44">
        <v>1</v>
      </c>
      <c r="AM38" s="44">
        <v>1</v>
      </c>
      <c r="AN38" s="144">
        <f t="shared" si="26"/>
        <v>100</v>
      </c>
      <c r="AO38" s="144">
        <f t="shared" si="27"/>
        <v>100</v>
      </c>
    </row>
    <row r="39" spans="1:41" ht="33" customHeight="1">
      <c r="A39" s="183" t="s">
        <v>280</v>
      </c>
      <c r="B39" s="44">
        <v>1</v>
      </c>
      <c r="C39" s="44"/>
      <c r="D39" s="206"/>
      <c r="E39" s="46"/>
      <c r="F39" s="239"/>
      <c r="G39" s="239"/>
      <c r="H39" s="44"/>
      <c r="I39" s="206"/>
      <c r="J39" s="97"/>
      <c r="K39" s="219"/>
      <c r="L39" s="238">
        <v>8.3333333333333329E-2</v>
      </c>
      <c r="M39" s="219"/>
      <c r="N39" s="275" t="s">
        <v>87</v>
      </c>
      <c r="O39" s="42" t="s">
        <v>269</v>
      </c>
      <c r="P39" s="42" t="s">
        <v>269</v>
      </c>
      <c r="Q39" s="42" t="s">
        <v>272</v>
      </c>
      <c r="R39" s="98">
        <v>3</v>
      </c>
      <c r="S39" s="262">
        <v>1</v>
      </c>
      <c r="T39" s="40">
        <f t="shared" si="31"/>
        <v>8.3333333333333329E-2</v>
      </c>
      <c r="U39" s="40">
        <f t="shared" si="28"/>
        <v>1.2916666666666665</v>
      </c>
      <c r="V39" s="40">
        <f>V38+T39</f>
        <v>15.53819444444445</v>
      </c>
      <c r="W39" s="39">
        <f t="shared" si="18"/>
        <v>2.21</v>
      </c>
      <c r="X39" s="187">
        <f t="shared" si="19"/>
        <v>34.32</v>
      </c>
      <c r="Y39" s="99">
        <f t="shared" si="20"/>
        <v>0.22</v>
      </c>
      <c r="Z39" s="98">
        <f t="shared" si="21"/>
        <v>41.27</v>
      </c>
      <c r="AA39" s="42" t="s">
        <v>269</v>
      </c>
      <c r="AB39" s="42" t="s">
        <v>269</v>
      </c>
      <c r="AC39" s="264">
        <v>1</v>
      </c>
      <c r="AD39" s="224">
        <v>8.3333333333333329E-2</v>
      </c>
      <c r="AE39" s="40">
        <f t="shared" si="29"/>
        <v>1.2701388888888887</v>
      </c>
      <c r="AF39" s="40">
        <f t="shared" si="30"/>
        <v>15.243750000000011</v>
      </c>
      <c r="AG39" s="39">
        <f t="shared" si="22"/>
        <v>2.36</v>
      </c>
      <c r="AH39" s="187">
        <f t="shared" si="23"/>
        <v>35.979999999999997</v>
      </c>
      <c r="AI39" s="99">
        <f t="shared" si="24"/>
        <v>0.22</v>
      </c>
      <c r="AJ39" s="98">
        <f t="shared" si="25"/>
        <v>40.450000000000003</v>
      </c>
      <c r="AK39" s="43" t="s">
        <v>90</v>
      </c>
      <c r="AL39" s="44">
        <v>1</v>
      </c>
      <c r="AM39" s="44">
        <v>1</v>
      </c>
      <c r="AN39" s="144">
        <f t="shared" si="26"/>
        <v>100</v>
      </c>
      <c r="AO39" s="144">
        <f t="shared" si="27"/>
        <v>100</v>
      </c>
    </row>
    <row r="40" spans="1:41" ht="33" customHeight="1">
      <c r="A40" s="279" t="s">
        <v>281</v>
      </c>
      <c r="B40" s="44">
        <v>2</v>
      </c>
      <c r="C40" s="44"/>
      <c r="D40" s="239"/>
      <c r="E40" s="46"/>
      <c r="F40" s="206">
        <v>8.3333333333333329E-2</v>
      </c>
      <c r="G40" s="206">
        <v>8.3333333333333329E-2</v>
      </c>
      <c r="I40" s="239"/>
      <c r="J40" s="278"/>
      <c r="K40" s="44"/>
      <c r="L40" s="51"/>
      <c r="M40" s="51"/>
      <c r="N40" s="139" t="s">
        <v>87</v>
      </c>
      <c r="O40" s="42" t="s">
        <v>269</v>
      </c>
      <c r="P40" s="42" t="s">
        <v>275</v>
      </c>
      <c r="Q40" s="42" t="s">
        <v>272</v>
      </c>
      <c r="R40" s="98">
        <v>3</v>
      </c>
      <c r="S40" s="262">
        <v>2</v>
      </c>
      <c r="T40" s="40">
        <f>SUM(C40:M40)</f>
        <v>0.16666666666666666</v>
      </c>
      <c r="U40" s="40">
        <f t="shared" si="28"/>
        <v>1.4583333333333333</v>
      </c>
      <c r="V40" s="40">
        <f>V39+T40</f>
        <v>15.704861111111116</v>
      </c>
      <c r="W40" s="39">
        <f t="shared" si="18"/>
        <v>4.43</v>
      </c>
      <c r="X40" s="187">
        <f t="shared" si="19"/>
        <v>38.75</v>
      </c>
      <c r="Y40" s="99">
        <f t="shared" si="20"/>
        <v>0.44</v>
      </c>
      <c r="Z40" s="98">
        <f t="shared" si="21"/>
        <v>41.71</v>
      </c>
      <c r="AA40" s="42" t="s">
        <v>269</v>
      </c>
      <c r="AB40" s="42" t="s">
        <v>271</v>
      </c>
      <c r="AC40" s="264">
        <v>1</v>
      </c>
      <c r="AD40" s="224">
        <v>0.16666666666666666</v>
      </c>
      <c r="AE40" s="40">
        <f t="shared" si="29"/>
        <v>1.4368055555555554</v>
      </c>
      <c r="AF40" s="40">
        <f t="shared" si="30"/>
        <v>15.410416666666677</v>
      </c>
      <c r="AG40" s="39">
        <f t="shared" si="22"/>
        <v>4.72</v>
      </c>
      <c r="AH40" s="187">
        <f t="shared" si="23"/>
        <v>40.700000000000003</v>
      </c>
      <c r="AI40" s="99">
        <f t="shared" si="24"/>
        <v>0.44</v>
      </c>
      <c r="AJ40" s="98">
        <f t="shared" si="25"/>
        <v>40.89</v>
      </c>
      <c r="AK40" s="43" t="s">
        <v>90</v>
      </c>
      <c r="AL40" s="44">
        <v>20</v>
      </c>
      <c r="AM40" s="44">
        <v>21</v>
      </c>
      <c r="AN40" s="144">
        <f t="shared" si="26"/>
        <v>105</v>
      </c>
      <c r="AO40" s="144">
        <f t="shared" si="27"/>
        <v>100</v>
      </c>
    </row>
    <row r="41" spans="1:41" ht="33" customHeight="1">
      <c r="A41" s="183" t="s">
        <v>282</v>
      </c>
      <c r="B41" s="44">
        <v>1</v>
      </c>
      <c r="C41" s="44"/>
      <c r="D41" s="206"/>
      <c r="E41" s="46"/>
      <c r="F41" s="235"/>
      <c r="G41" s="239"/>
      <c r="H41" s="44"/>
      <c r="I41" s="44"/>
      <c r="J41" s="278"/>
      <c r="K41" s="206">
        <v>6.25E-2</v>
      </c>
      <c r="L41" s="44"/>
      <c r="M41" s="44"/>
      <c r="N41" s="275" t="s">
        <v>87</v>
      </c>
      <c r="O41" s="42" t="s">
        <v>275</v>
      </c>
      <c r="P41" s="42" t="s">
        <v>275</v>
      </c>
      <c r="Q41" s="42" t="s">
        <v>272</v>
      </c>
      <c r="R41" s="98">
        <v>3</v>
      </c>
      <c r="S41" s="262">
        <v>1</v>
      </c>
      <c r="T41" s="40">
        <f t="shared" si="31"/>
        <v>6.25E-2</v>
      </c>
      <c r="U41" s="40">
        <f t="shared" si="28"/>
        <v>1.5208333333333333</v>
      </c>
      <c r="V41" s="40">
        <f t="shared" ref="V41:V43" si="33">V40+T41</f>
        <v>15.767361111111116</v>
      </c>
      <c r="W41" s="39">
        <f t="shared" si="18"/>
        <v>1.66</v>
      </c>
      <c r="X41" s="187">
        <f t="shared" si="19"/>
        <v>40.409999999999997</v>
      </c>
      <c r="Y41" s="99">
        <f t="shared" si="20"/>
        <v>0.17</v>
      </c>
      <c r="Z41" s="98">
        <f t="shared" si="21"/>
        <v>41.88</v>
      </c>
      <c r="AA41" s="42" t="s">
        <v>275</v>
      </c>
      <c r="AB41" s="42" t="s">
        <v>275</v>
      </c>
      <c r="AC41" s="264">
        <v>1</v>
      </c>
      <c r="AD41" s="224">
        <v>6.25E-2</v>
      </c>
      <c r="AE41" s="40">
        <f t="shared" si="29"/>
        <v>1.4993055555555554</v>
      </c>
      <c r="AF41" s="40">
        <f t="shared" si="30"/>
        <v>15.472916666666677</v>
      </c>
      <c r="AG41" s="39">
        <f t="shared" si="22"/>
        <v>1.77</v>
      </c>
      <c r="AH41" s="187">
        <f t="shared" si="23"/>
        <v>42.47</v>
      </c>
      <c r="AI41" s="99">
        <f t="shared" si="24"/>
        <v>0.17</v>
      </c>
      <c r="AJ41" s="98">
        <f t="shared" si="25"/>
        <v>41.06</v>
      </c>
      <c r="AK41" s="43" t="s">
        <v>90</v>
      </c>
      <c r="AL41" s="44">
        <v>2</v>
      </c>
      <c r="AM41" s="44">
        <v>2</v>
      </c>
      <c r="AN41" s="144">
        <f t="shared" si="26"/>
        <v>100</v>
      </c>
      <c r="AO41" s="144">
        <f>AD41/T41*100</f>
        <v>100</v>
      </c>
    </row>
    <row r="42" spans="1:41" ht="33" customHeight="1">
      <c r="A42" s="183" t="s">
        <v>283</v>
      </c>
      <c r="B42" s="44">
        <v>1</v>
      </c>
      <c r="C42" s="178">
        <v>2.7777777777777776E-2</v>
      </c>
      <c r="D42" s="206"/>
      <c r="E42" s="46"/>
      <c r="F42" s="239"/>
      <c r="G42" s="239"/>
      <c r="H42" s="44"/>
      <c r="I42" s="44"/>
      <c r="J42" s="97"/>
      <c r="K42" s="128"/>
      <c r="L42" s="239"/>
      <c r="M42" s="239"/>
      <c r="N42" s="275" t="s">
        <v>87</v>
      </c>
      <c r="O42" s="42" t="s">
        <v>271</v>
      </c>
      <c r="P42" s="42" t="s">
        <v>271</v>
      </c>
      <c r="Q42" s="42" t="s">
        <v>272</v>
      </c>
      <c r="R42" s="98">
        <v>2</v>
      </c>
      <c r="S42" s="262">
        <v>1</v>
      </c>
      <c r="T42" s="40">
        <f t="shared" si="31"/>
        <v>2.7777777777777776E-2</v>
      </c>
      <c r="U42" s="40">
        <f t="shared" si="28"/>
        <v>1.5486111111111109</v>
      </c>
      <c r="V42" s="40">
        <f t="shared" si="33"/>
        <v>15.795138888888895</v>
      </c>
      <c r="W42" s="39">
        <f t="shared" si="18"/>
        <v>0.74</v>
      </c>
      <c r="X42" s="187">
        <f t="shared" si="19"/>
        <v>41.14</v>
      </c>
      <c r="Y42" s="99">
        <f t="shared" si="20"/>
        <v>7.0000000000000007E-2</v>
      </c>
      <c r="Z42" s="98">
        <f t="shared" si="21"/>
        <v>41.95</v>
      </c>
      <c r="AA42" s="42" t="s">
        <v>271</v>
      </c>
      <c r="AB42" s="42" t="s">
        <v>271</v>
      </c>
      <c r="AC42" s="264">
        <v>1</v>
      </c>
      <c r="AD42" s="224">
        <v>8.3333333333333329E-2</v>
      </c>
      <c r="AE42" s="40">
        <f t="shared" si="29"/>
        <v>1.5826388888888887</v>
      </c>
      <c r="AF42" s="40">
        <f t="shared" si="30"/>
        <v>15.556250000000011</v>
      </c>
      <c r="AG42" s="39">
        <f t="shared" si="22"/>
        <v>2.36</v>
      </c>
      <c r="AH42" s="187">
        <f t="shared" si="23"/>
        <v>44.83</v>
      </c>
      <c r="AI42" s="99">
        <f t="shared" si="24"/>
        <v>0.22</v>
      </c>
      <c r="AJ42" s="98">
        <f t="shared" si="25"/>
        <v>41.28</v>
      </c>
      <c r="AK42" s="43" t="s">
        <v>90</v>
      </c>
      <c r="AL42" s="44">
        <v>2</v>
      </c>
      <c r="AM42" s="44">
        <v>3</v>
      </c>
      <c r="AN42" s="144">
        <f t="shared" si="26"/>
        <v>150</v>
      </c>
      <c r="AO42" s="144">
        <f t="shared" si="27"/>
        <v>300</v>
      </c>
    </row>
    <row r="43" spans="1:41" ht="33" customHeight="1">
      <c r="A43" s="183" t="s">
        <v>284</v>
      </c>
      <c r="B43" s="44">
        <v>2</v>
      </c>
      <c r="C43" s="44"/>
      <c r="D43" s="206">
        <v>0.125</v>
      </c>
      <c r="E43" s="46"/>
      <c r="F43" s="239"/>
      <c r="G43" s="239"/>
      <c r="H43" s="44"/>
      <c r="I43" s="206">
        <v>0.125</v>
      </c>
      <c r="J43" s="97"/>
      <c r="K43" s="44"/>
      <c r="L43" s="44"/>
      <c r="M43" s="44"/>
      <c r="N43" s="275" t="s">
        <v>87</v>
      </c>
      <c r="O43" s="42" t="s">
        <v>271</v>
      </c>
      <c r="P43" s="42" t="s">
        <v>285</v>
      </c>
      <c r="Q43" s="42" t="s">
        <v>272</v>
      </c>
      <c r="R43" s="98">
        <v>3</v>
      </c>
      <c r="S43" s="262">
        <v>2</v>
      </c>
      <c r="T43" s="40">
        <f t="shared" si="31"/>
        <v>0.25</v>
      </c>
      <c r="U43" s="40">
        <f t="shared" si="28"/>
        <v>1.7986111111111109</v>
      </c>
      <c r="V43" s="40">
        <f t="shared" si="33"/>
        <v>16.045138888888893</v>
      </c>
      <c r="W43" s="39">
        <f t="shared" si="18"/>
        <v>6.64</v>
      </c>
      <c r="X43" s="187">
        <f t="shared" si="19"/>
        <v>47.79</v>
      </c>
      <c r="Y43" s="99">
        <f t="shared" si="20"/>
        <v>0.66</v>
      </c>
      <c r="Z43" s="98">
        <f t="shared" si="21"/>
        <v>42.62</v>
      </c>
      <c r="AA43" s="42" t="s">
        <v>271</v>
      </c>
      <c r="AB43" s="42" t="s">
        <v>285</v>
      </c>
      <c r="AC43" s="264">
        <v>1</v>
      </c>
      <c r="AD43" s="224">
        <v>8.3333333333333329E-2</v>
      </c>
      <c r="AE43" s="40">
        <f t="shared" si="29"/>
        <v>1.665972222222222</v>
      </c>
      <c r="AF43" s="40">
        <f t="shared" si="30"/>
        <v>15.639583333333345</v>
      </c>
      <c r="AG43" s="39">
        <f t="shared" si="22"/>
        <v>2.36</v>
      </c>
      <c r="AH43" s="187">
        <f t="shared" si="23"/>
        <v>47.19</v>
      </c>
      <c r="AI43" s="99">
        <f t="shared" si="24"/>
        <v>0.22</v>
      </c>
      <c r="AJ43" s="98">
        <f t="shared" si="25"/>
        <v>41.5</v>
      </c>
      <c r="AK43" s="43" t="s">
        <v>90</v>
      </c>
      <c r="AL43" s="44">
        <v>50</v>
      </c>
      <c r="AM43" s="44">
        <v>81</v>
      </c>
      <c r="AN43" s="144">
        <f t="shared" si="26"/>
        <v>162</v>
      </c>
      <c r="AO43" s="144">
        <f t="shared" si="27"/>
        <v>33.333333333333329</v>
      </c>
    </row>
    <row r="44" spans="1:41" ht="33" customHeight="1">
      <c r="A44" s="183" t="s">
        <v>286</v>
      </c>
      <c r="B44" s="44">
        <v>1</v>
      </c>
      <c r="C44" s="44"/>
      <c r="D44" s="206"/>
      <c r="E44" s="46"/>
      <c r="F44" s="206">
        <v>2.0833333333333332E-2</v>
      </c>
      <c r="G44" s="239"/>
      <c r="H44" s="44"/>
      <c r="I44" s="235"/>
      <c r="J44" s="97"/>
      <c r="K44" s="44"/>
      <c r="L44" s="44"/>
      <c r="M44" s="44"/>
      <c r="N44" s="275" t="s">
        <v>87</v>
      </c>
      <c r="O44" s="42" t="s">
        <v>271</v>
      </c>
      <c r="P44" s="42" t="s">
        <v>271</v>
      </c>
      <c r="Q44" s="42" t="s">
        <v>272</v>
      </c>
      <c r="R44" s="98">
        <v>2</v>
      </c>
      <c r="S44" s="262">
        <v>1</v>
      </c>
      <c r="T44" s="40">
        <f t="shared" si="31"/>
        <v>2.0833333333333332E-2</v>
      </c>
      <c r="U44" s="40">
        <f t="shared" si="28"/>
        <v>1.8194444444444442</v>
      </c>
      <c r="V44" s="40">
        <f>V43+T44</f>
        <v>16.065972222222225</v>
      </c>
      <c r="W44" s="39">
        <f t="shared" si="18"/>
        <v>0.55000000000000004</v>
      </c>
      <c r="X44" s="187">
        <f t="shared" si="19"/>
        <v>48.34</v>
      </c>
      <c r="Y44" s="99">
        <f t="shared" si="20"/>
        <v>0.06</v>
      </c>
      <c r="Z44" s="98">
        <f t="shared" si="21"/>
        <v>42.67</v>
      </c>
      <c r="AA44" s="42" t="s">
        <v>271</v>
      </c>
      <c r="AB44" s="42" t="s">
        <v>271</v>
      </c>
      <c r="AC44" s="264">
        <v>1</v>
      </c>
      <c r="AD44" s="224">
        <v>2.0833333333333332E-2</v>
      </c>
      <c r="AE44" s="40">
        <f t="shared" si="29"/>
        <v>1.6868055555555552</v>
      </c>
      <c r="AF44" s="40">
        <f t="shared" si="30"/>
        <v>15.660416666666679</v>
      </c>
      <c r="AG44" s="39">
        <f t="shared" si="22"/>
        <v>0.59</v>
      </c>
      <c r="AH44" s="187">
        <f t="shared" si="23"/>
        <v>47.78</v>
      </c>
      <c r="AI44" s="99">
        <f t="shared" si="24"/>
        <v>0.06</v>
      </c>
      <c r="AJ44" s="98">
        <f t="shared" si="25"/>
        <v>41.56</v>
      </c>
      <c r="AK44" s="43" t="s">
        <v>90</v>
      </c>
      <c r="AL44" s="44">
        <v>1</v>
      </c>
      <c r="AM44" s="44">
        <v>1</v>
      </c>
      <c r="AN44" s="144">
        <f t="shared" si="26"/>
        <v>100</v>
      </c>
      <c r="AO44" s="144">
        <f t="shared" si="27"/>
        <v>100</v>
      </c>
    </row>
    <row r="45" spans="1:41" ht="33" customHeight="1">
      <c r="A45" s="183" t="s">
        <v>287</v>
      </c>
      <c r="B45" s="44">
        <v>2</v>
      </c>
      <c r="C45" s="44"/>
      <c r="D45" s="238"/>
      <c r="E45" s="46"/>
      <c r="F45" s="44"/>
      <c r="G45" s="44"/>
      <c r="H45" s="44"/>
      <c r="I45" s="97"/>
      <c r="J45" s="44"/>
      <c r="K45" s="44"/>
      <c r="L45" s="206">
        <v>8.3333333333333329E-2</v>
      </c>
      <c r="M45" s="206">
        <v>8.3333333333333329E-2</v>
      </c>
      <c r="N45" s="275" t="s">
        <v>87</v>
      </c>
      <c r="O45" s="42" t="s">
        <v>271</v>
      </c>
      <c r="P45" s="42" t="s">
        <v>271</v>
      </c>
      <c r="Q45" s="42" t="s">
        <v>272</v>
      </c>
      <c r="R45" s="98">
        <v>3</v>
      </c>
      <c r="S45" s="262">
        <v>1</v>
      </c>
      <c r="T45" s="40">
        <f t="shared" si="31"/>
        <v>0.16666666666666666</v>
      </c>
      <c r="U45" s="40">
        <f t="shared" si="28"/>
        <v>1.9861111111111109</v>
      </c>
      <c r="V45" s="40">
        <f>V44+T45</f>
        <v>16.232638888888893</v>
      </c>
      <c r="W45" s="39">
        <f t="shared" si="18"/>
        <v>4.43</v>
      </c>
      <c r="X45" s="187">
        <f t="shared" si="19"/>
        <v>52.77</v>
      </c>
      <c r="Y45" s="99">
        <f t="shared" si="20"/>
        <v>0.44</v>
      </c>
      <c r="Z45" s="98">
        <f t="shared" si="21"/>
        <v>43.12</v>
      </c>
      <c r="AA45" s="42" t="s">
        <v>275</v>
      </c>
      <c r="AB45" s="42" t="s">
        <v>275</v>
      </c>
      <c r="AC45" s="264">
        <v>1</v>
      </c>
      <c r="AD45" s="224">
        <v>0.125</v>
      </c>
      <c r="AE45" s="40">
        <f t="shared" si="29"/>
        <v>1.8118055555555552</v>
      </c>
      <c r="AF45" s="40">
        <f t="shared" si="30"/>
        <v>15.785416666666679</v>
      </c>
      <c r="AG45" s="39">
        <f t="shared" si="22"/>
        <v>3.54</v>
      </c>
      <c r="AH45" s="187">
        <f t="shared" si="23"/>
        <v>51.32</v>
      </c>
      <c r="AI45" s="99">
        <f t="shared" si="24"/>
        <v>0.33</v>
      </c>
      <c r="AJ45" s="98">
        <f t="shared" si="25"/>
        <v>41.89</v>
      </c>
      <c r="AK45" s="43" t="s">
        <v>90</v>
      </c>
      <c r="AL45" s="44">
        <v>2</v>
      </c>
      <c r="AM45" s="44">
        <v>2</v>
      </c>
      <c r="AN45" s="144">
        <f t="shared" si="26"/>
        <v>100</v>
      </c>
      <c r="AO45" s="144">
        <f t="shared" si="27"/>
        <v>75</v>
      </c>
    </row>
    <row r="46" spans="1:41" ht="33" customHeight="1">
      <c r="A46" s="183" t="s">
        <v>288</v>
      </c>
      <c r="B46" s="44">
        <v>1</v>
      </c>
      <c r="C46" s="181"/>
      <c r="D46" s="97"/>
      <c r="E46" s="251"/>
      <c r="F46" s="44"/>
      <c r="G46" s="44"/>
      <c r="H46" s="44"/>
      <c r="I46" s="206">
        <v>2.0833333333333332E-2</v>
      </c>
      <c r="J46" s="44"/>
      <c r="K46" s="44"/>
      <c r="L46" s="47"/>
      <c r="M46" s="44"/>
      <c r="N46" s="275" t="s">
        <v>87</v>
      </c>
      <c r="O46" s="42" t="s">
        <v>285</v>
      </c>
      <c r="P46" s="42" t="s">
        <v>285</v>
      </c>
      <c r="Q46" s="42" t="s">
        <v>272</v>
      </c>
      <c r="R46" s="289">
        <v>2</v>
      </c>
      <c r="S46" s="262">
        <v>1</v>
      </c>
      <c r="T46" s="40">
        <f t="shared" ref="T46:T47" si="34">SUM(C46:M46)</f>
        <v>2.0833333333333332E-2</v>
      </c>
      <c r="U46" s="40">
        <f t="shared" ref="U46" si="35">U45+T46</f>
        <v>2.0069444444444442</v>
      </c>
      <c r="V46" s="40">
        <f t="shared" ref="V46" si="36">V45+T46</f>
        <v>16.253472222222225</v>
      </c>
      <c r="W46" s="39">
        <f t="shared" ref="W46:W47" si="37">ROUND(T46/$T$86*100,2)</f>
        <v>0.55000000000000004</v>
      </c>
      <c r="X46" s="187">
        <f t="shared" ref="X46:X47" si="38">ROUND(U46/$T$86*100,2)</f>
        <v>53.32</v>
      </c>
      <c r="Y46" s="99">
        <f t="shared" si="20"/>
        <v>0.06</v>
      </c>
      <c r="Z46" s="98">
        <f t="shared" si="21"/>
        <v>43.17</v>
      </c>
      <c r="AA46" s="42" t="s">
        <v>285</v>
      </c>
      <c r="AB46" s="42" t="s">
        <v>285</v>
      </c>
      <c r="AC46" s="264">
        <v>1</v>
      </c>
      <c r="AD46" s="224">
        <v>2.0833333333333332E-2</v>
      </c>
      <c r="AE46" s="40">
        <f t="shared" ref="AE46:AE47" si="39">AE45+AD46</f>
        <v>1.8326388888888885</v>
      </c>
      <c r="AF46" s="40">
        <f t="shared" ref="AF46:AF47" si="40">AF45+AD46</f>
        <v>15.806250000000013</v>
      </c>
      <c r="AG46" s="39">
        <f t="shared" si="22"/>
        <v>0.59</v>
      </c>
      <c r="AH46" s="187">
        <f t="shared" si="23"/>
        <v>51.91</v>
      </c>
      <c r="AI46" s="99">
        <f t="shared" si="24"/>
        <v>0.06</v>
      </c>
      <c r="AJ46" s="98">
        <f t="shared" si="25"/>
        <v>41.94</v>
      </c>
      <c r="AK46" s="43" t="s">
        <v>90</v>
      </c>
      <c r="AL46" s="44">
        <v>1</v>
      </c>
      <c r="AM46" s="44">
        <v>1</v>
      </c>
      <c r="AN46" s="144">
        <f t="shared" ref="AN46:AN47" si="41">AM46/AL46*100</f>
        <v>100</v>
      </c>
      <c r="AO46" s="144">
        <f t="shared" ref="AO46:AO47" si="42">AD46/T46*100</f>
        <v>100</v>
      </c>
    </row>
    <row r="47" spans="1:41" ht="33" customHeight="1">
      <c r="A47" s="183" t="s">
        <v>289</v>
      </c>
      <c r="B47" s="44">
        <v>1</v>
      </c>
      <c r="C47" s="181"/>
      <c r="D47" s="97"/>
      <c r="E47" s="251"/>
      <c r="F47" s="44"/>
      <c r="G47" s="44"/>
      <c r="H47" s="44"/>
      <c r="I47" s="97"/>
      <c r="J47" s="44"/>
      <c r="K47" s="44"/>
      <c r="L47" s="206">
        <v>1.3888888888888888E-2</v>
      </c>
      <c r="M47" s="44"/>
      <c r="N47" s="275" t="s">
        <v>87</v>
      </c>
      <c r="O47" s="42" t="s">
        <v>285</v>
      </c>
      <c r="P47" s="42" t="s">
        <v>285</v>
      </c>
      <c r="Q47" s="42" t="s">
        <v>272</v>
      </c>
      <c r="R47" s="98">
        <v>2</v>
      </c>
      <c r="S47" s="262">
        <v>1</v>
      </c>
      <c r="T47" s="40">
        <f t="shared" si="34"/>
        <v>1.3888888888888888E-2</v>
      </c>
      <c r="U47" s="40">
        <f>U46+T47</f>
        <v>2.020833333333333</v>
      </c>
      <c r="V47" s="40">
        <f>V46+T47</f>
        <v>16.267361111111114</v>
      </c>
      <c r="W47" s="39">
        <f t="shared" si="37"/>
        <v>0.37</v>
      </c>
      <c r="X47" s="187">
        <f t="shared" si="38"/>
        <v>53.69</v>
      </c>
      <c r="Y47" s="99">
        <f t="shared" si="20"/>
        <v>0.04</v>
      </c>
      <c r="Z47" s="98">
        <f t="shared" si="21"/>
        <v>43.21</v>
      </c>
      <c r="AA47" s="42" t="s">
        <v>290</v>
      </c>
      <c r="AB47" s="42" t="s">
        <v>290</v>
      </c>
      <c r="AC47" s="264">
        <v>1</v>
      </c>
      <c r="AD47" s="224">
        <v>2.0833333333333332E-2</v>
      </c>
      <c r="AE47" s="40">
        <f t="shared" si="39"/>
        <v>1.8534722222222217</v>
      </c>
      <c r="AF47" s="40">
        <f t="shared" si="40"/>
        <v>15.827083333333347</v>
      </c>
      <c r="AG47" s="39">
        <f t="shared" si="22"/>
        <v>0.59</v>
      </c>
      <c r="AH47" s="187">
        <f t="shared" si="23"/>
        <v>52.5</v>
      </c>
      <c r="AI47" s="99">
        <f t="shared" si="24"/>
        <v>0.06</v>
      </c>
      <c r="AJ47" s="98">
        <f t="shared" si="25"/>
        <v>42</v>
      </c>
      <c r="AK47" s="43" t="s">
        <v>90</v>
      </c>
      <c r="AL47" s="44">
        <v>4</v>
      </c>
      <c r="AM47" s="44">
        <v>6</v>
      </c>
      <c r="AN47" s="144">
        <f t="shared" si="41"/>
        <v>150</v>
      </c>
      <c r="AO47" s="144">
        <f t="shared" si="42"/>
        <v>150</v>
      </c>
    </row>
    <row r="48" spans="1:41" ht="47.4">
      <c r="A48" s="53" t="s">
        <v>116</v>
      </c>
      <c r="B48" s="96"/>
      <c r="C48" s="54">
        <f>SUM(C34:C47)</f>
        <v>2.7777777777777776E-2</v>
      </c>
      <c r="D48" s="54">
        <f t="shared" ref="D48:M48" si="43">SUM(D34:D47)</f>
        <v>0.16666666666666666</v>
      </c>
      <c r="E48" s="54">
        <f t="shared" si="43"/>
        <v>0</v>
      </c>
      <c r="F48" s="54">
        <f t="shared" si="43"/>
        <v>0.10416666666666666</v>
      </c>
      <c r="G48" s="54">
        <f t="shared" si="43"/>
        <v>8.3333333333333329E-2</v>
      </c>
      <c r="H48" s="54">
        <f t="shared" si="43"/>
        <v>0</v>
      </c>
      <c r="I48" s="54">
        <f t="shared" si="43"/>
        <v>0.1875</v>
      </c>
      <c r="J48" s="54">
        <f t="shared" si="43"/>
        <v>0</v>
      </c>
      <c r="K48" s="54">
        <f t="shared" si="43"/>
        <v>0.125</v>
      </c>
      <c r="L48" s="54">
        <f t="shared" si="43"/>
        <v>0.18055555555555555</v>
      </c>
      <c r="M48" s="54">
        <f t="shared" si="43"/>
        <v>0.16666666666666666</v>
      </c>
      <c r="N48" s="96"/>
      <c r="O48" s="96"/>
      <c r="P48" s="96"/>
      <c r="Q48" s="96"/>
      <c r="R48" s="96"/>
      <c r="S48" s="96"/>
      <c r="T48" s="54">
        <f>SUM(T34:T47)</f>
        <v>1.0416666666666665</v>
      </c>
      <c r="U48" s="54">
        <f>U47</f>
        <v>2.020833333333333</v>
      </c>
      <c r="V48" s="55">
        <f>V47</f>
        <v>16.267361111111114</v>
      </c>
      <c r="W48" s="188">
        <f>ROUND(T48/$T$86*100,2)</f>
        <v>27.68</v>
      </c>
      <c r="X48" s="189">
        <f>ROUND(U48/$T$86*100,2)</f>
        <v>53.69</v>
      </c>
      <c r="Y48" s="101">
        <f>ROUND(T48/$U$16*100,2)</f>
        <v>2.77</v>
      </c>
      <c r="Z48" s="102">
        <f>ROUND(V48/$U$16*100,2)</f>
        <v>43.21</v>
      </c>
      <c r="AA48" s="96"/>
      <c r="AB48" s="96"/>
      <c r="AC48" s="96"/>
      <c r="AD48" s="54">
        <f>SUM(AD34:AD47)</f>
        <v>0.87500000000000011</v>
      </c>
      <c r="AE48" s="54">
        <f>AE47</f>
        <v>1.8534722222222217</v>
      </c>
      <c r="AF48" s="54">
        <f>AF47</f>
        <v>15.827083333333347</v>
      </c>
      <c r="AG48" s="96">
        <f>ROUND(AD48/$AD$86*100,2)</f>
        <v>24.78</v>
      </c>
      <c r="AH48" s="96">
        <f>ROUND(AE48/$AD$86*100,2)</f>
        <v>52.5</v>
      </c>
      <c r="AI48" s="101">
        <f t="shared" si="24"/>
        <v>2.3199999999999998</v>
      </c>
      <c r="AJ48" s="102">
        <f t="shared" si="25"/>
        <v>42</v>
      </c>
      <c r="AK48" s="56"/>
      <c r="AL48" s="96"/>
      <c r="AM48" s="96"/>
      <c r="AN48" s="57"/>
      <c r="AO48" s="57"/>
    </row>
    <row r="49" spans="1:41" ht="47.4">
      <c r="A49" s="91" t="s">
        <v>236</v>
      </c>
      <c r="B49" s="603"/>
      <c r="C49" s="604"/>
      <c r="D49" s="604"/>
      <c r="E49" s="604"/>
      <c r="F49" s="604"/>
      <c r="G49" s="604"/>
      <c r="H49" s="604"/>
      <c r="I49" s="604"/>
      <c r="J49" s="604"/>
      <c r="K49" s="604"/>
      <c r="L49" s="604"/>
      <c r="M49" s="604"/>
      <c r="N49" s="604"/>
      <c r="O49" s="604"/>
      <c r="P49" s="604"/>
      <c r="Q49" s="604"/>
      <c r="R49" s="604"/>
      <c r="S49" s="604"/>
      <c r="T49" s="604"/>
      <c r="U49" s="604"/>
      <c r="V49" s="604"/>
      <c r="W49" s="604"/>
      <c r="X49" s="604"/>
      <c r="Y49" s="604"/>
      <c r="Z49" s="604"/>
      <c r="AA49" s="604"/>
      <c r="AB49" s="604"/>
      <c r="AC49" s="604"/>
      <c r="AD49" s="604"/>
      <c r="AE49" s="604"/>
      <c r="AF49" s="604"/>
      <c r="AG49" s="604"/>
      <c r="AH49" s="604"/>
      <c r="AI49" s="604"/>
      <c r="AJ49" s="604"/>
      <c r="AK49" s="604"/>
      <c r="AL49" s="604"/>
      <c r="AM49" s="604"/>
      <c r="AN49" s="604"/>
      <c r="AO49" s="605"/>
    </row>
    <row r="50" spans="1:41" ht="33" customHeight="1">
      <c r="A50" s="240" t="s">
        <v>291</v>
      </c>
      <c r="B50" s="44">
        <v>1</v>
      </c>
      <c r="C50" s="44"/>
      <c r="D50" s="46"/>
      <c r="E50" s="46"/>
      <c r="F50" s="44"/>
      <c r="G50" s="44"/>
      <c r="H50" s="206">
        <v>4.1666666666666664E-2</v>
      </c>
      <c r="I50" s="97"/>
      <c r="J50" s="44"/>
      <c r="K50" s="44"/>
      <c r="L50" s="206"/>
      <c r="M50" s="44"/>
      <c r="N50" s="139" t="s">
        <v>87</v>
      </c>
      <c r="O50" s="42" t="s">
        <v>269</v>
      </c>
      <c r="P50" s="42" t="s">
        <v>269</v>
      </c>
      <c r="Q50" s="42" t="s">
        <v>272</v>
      </c>
      <c r="R50" s="98">
        <v>3</v>
      </c>
      <c r="S50" s="262">
        <v>1</v>
      </c>
      <c r="T50" s="40">
        <f>SUM(C50:M50)</f>
        <v>4.1666666666666664E-2</v>
      </c>
      <c r="U50" s="40">
        <f>U48+T50</f>
        <v>2.0624999999999996</v>
      </c>
      <c r="V50" s="40">
        <f>V48+T50</f>
        <v>16.309027777777782</v>
      </c>
      <c r="W50" s="39">
        <f>ROUND(T50/$T$86*100,2)</f>
        <v>1.1100000000000001</v>
      </c>
      <c r="X50" s="187">
        <f t="shared" ref="X50:X51" si="44">ROUND(U50/$T$86*100,2)</f>
        <v>54.8</v>
      </c>
      <c r="Y50" s="99">
        <f t="shared" ref="Y50:Y51" si="45">ROUND(T50/$U$17*100,2)</f>
        <v>0.11</v>
      </c>
      <c r="Z50" s="98">
        <f t="shared" ref="Z50:Z51" si="46">ROUND(V50/$U$17*100,2)</f>
        <v>43.32</v>
      </c>
      <c r="AA50" s="42" t="s">
        <v>269</v>
      </c>
      <c r="AB50" s="42" t="s">
        <v>269</v>
      </c>
      <c r="AC50" s="264">
        <v>1</v>
      </c>
      <c r="AD50" s="224">
        <v>1.5972222222222224E-2</v>
      </c>
      <c r="AE50" s="40">
        <f>AE48+AD50</f>
        <v>1.869444444444444</v>
      </c>
      <c r="AF50" s="40">
        <f>AF48+AD50</f>
        <v>15.843055555555569</v>
      </c>
      <c r="AG50" s="39">
        <f t="shared" ref="AG50:AG51" si="47">ROUND(AD50/$AD$86*100,2)</f>
        <v>0.45</v>
      </c>
      <c r="AH50" s="187">
        <f t="shared" ref="AH50:AH51" si="48">ROUND(AE50/$AD$86*100,2)</f>
        <v>52.95</v>
      </c>
      <c r="AI50" s="99">
        <f t="shared" ref="AI50:AI52" si="49">ROUND(AD50/$Y$17*100,2)</f>
        <v>0.04</v>
      </c>
      <c r="AJ50" s="98">
        <f t="shared" ref="AJ50:AJ52" si="50">ROUND(AF50/$Y$17*100,2)</f>
        <v>42.04</v>
      </c>
      <c r="AK50" s="43" t="s">
        <v>90</v>
      </c>
      <c r="AL50" s="44">
        <v>4</v>
      </c>
      <c r="AM50" s="44">
        <v>2</v>
      </c>
      <c r="AN50" s="144">
        <f>AM50/AL50*100</f>
        <v>50</v>
      </c>
      <c r="AO50" s="144">
        <f t="shared" ref="AO50:AO51" si="51">AD50/T50*100</f>
        <v>38.333333333333343</v>
      </c>
    </row>
    <row r="51" spans="1:41" ht="33" customHeight="1">
      <c r="A51" s="240" t="s">
        <v>292</v>
      </c>
      <c r="B51" s="44">
        <v>1</v>
      </c>
      <c r="C51" s="44"/>
      <c r="D51" s="46"/>
      <c r="E51" s="46"/>
      <c r="F51" s="44"/>
      <c r="G51" s="44"/>
      <c r="H51" s="206">
        <v>4.1666666666666664E-2</v>
      </c>
      <c r="I51" s="97"/>
      <c r="J51" s="44"/>
      <c r="K51" s="44"/>
      <c r="L51" s="220"/>
      <c r="M51" s="44"/>
      <c r="N51" s="139" t="s">
        <v>87</v>
      </c>
      <c r="O51" s="42" t="s">
        <v>269</v>
      </c>
      <c r="P51" s="42" t="s">
        <v>269</v>
      </c>
      <c r="Q51" s="42" t="s">
        <v>272</v>
      </c>
      <c r="R51" s="98">
        <v>3</v>
      </c>
      <c r="S51" s="262">
        <v>1</v>
      </c>
      <c r="T51" s="40">
        <f>SUM(C51:M51)</f>
        <v>4.1666666666666664E-2</v>
      </c>
      <c r="U51" s="40">
        <f>U50+T51</f>
        <v>2.1041666666666661</v>
      </c>
      <c r="V51" s="40">
        <f>V50+T51</f>
        <v>16.35069444444445</v>
      </c>
      <c r="W51" s="39">
        <f>ROUND(T51/$T$86*100,2)</f>
        <v>1.1100000000000001</v>
      </c>
      <c r="X51" s="187">
        <f t="shared" si="44"/>
        <v>55.9</v>
      </c>
      <c r="Y51" s="99">
        <f t="shared" si="45"/>
        <v>0.11</v>
      </c>
      <c r="Z51" s="98">
        <f t="shared" si="46"/>
        <v>43.43</v>
      </c>
      <c r="AA51" s="42" t="s">
        <v>269</v>
      </c>
      <c r="AB51" s="42" t="s">
        <v>269</v>
      </c>
      <c r="AC51" s="264">
        <v>1</v>
      </c>
      <c r="AD51" s="224">
        <v>1.5277777777777777E-2</v>
      </c>
      <c r="AE51" s="40">
        <f>AE50+AD51</f>
        <v>1.8847222222222217</v>
      </c>
      <c r="AF51" s="40">
        <f>AF50+AD51</f>
        <v>15.858333333333347</v>
      </c>
      <c r="AG51" s="39">
        <f t="shared" si="47"/>
        <v>0.43</v>
      </c>
      <c r="AH51" s="187">
        <f t="shared" si="48"/>
        <v>53.38</v>
      </c>
      <c r="AI51" s="99">
        <f t="shared" si="49"/>
        <v>0.04</v>
      </c>
      <c r="AJ51" s="98">
        <f t="shared" si="50"/>
        <v>42.08</v>
      </c>
      <c r="AK51" s="43" t="s">
        <v>90</v>
      </c>
      <c r="AL51" s="44">
        <v>4</v>
      </c>
      <c r="AM51" s="44">
        <v>2</v>
      </c>
      <c r="AN51" s="144">
        <f>AM51/AL51*100</f>
        <v>50</v>
      </c>
      <c r="AO51" s="144">
        <f t="shared" si="51"/>
        <v>36.666666666666671</v>
      </c>
    </row>
    <row r="52" spans="1:41" ht="47.4">
      <c r="A52" s="242" t="s">
        <v>116</v>
      </c>
      <c r="B52" s="243"/>
      <c r="C52" s="244">
        <f t="shared" ref="C52:D52" si="52">SUM(C50:C51)</f>
        <v>0</v>
      </c>
      <c r="D52" s="244">
        <f t="shared" si="52"/>
        <v>0</v>
      </c>
      <c r="E52" s="244">
        <f>SUM(E50:E51)</f>
        <v>0</v>
      </c>
      <c r="F52" s="244">
        <f>SUM(F50:F51)</f>
        <v>0</v>
      </c>
      <c r="G52" s="244">
        <f t="shared" ref="G52:M52" si="53">SUM(G50:G51)</f>
        <v>0</v>
      </c>
      <c r="H52" s="244">
        <f>SUM(H50:H51)</f>
        <v>8.3333333333333329E-2</v>
      </c>
      <c r="I52" s="244">
        <f t="shared" si="53"/>
        <v>0</v>
      </c>
      <c r="J52" s="244">
        <f t="shared" si="53"/>
        <v>0</v>
      </c>
      <c r="K52" s="244">
        <f t="shared" si="53"/>
        <v>0</v>
      </c>
      <c r="L52" s="244">
        <f t="shared" si="53"/>
        <v>0</v>
      </c>
      <c r="M52" s="244">
        <f t="shared" si="53"/>
        <v>0</v>
      </c>
      <c r="N52" s="243"/>
      <c r="O52" s="243"/>
      <c r="P52" s="243"/>
      <c r="Q52" s="243"/>
      <c r="R52" s="243"/>
      <c r="S52" s="243"/>
      <c r="T52" s="244">
        <f>SUM(T50:T51)</f>
        <v>8.3333333333333329E-2</v>
      </c>
      <c r="U52" s="244">
        <f>U51</f>
        <v>2.1041666666666661</v>
      </c>
      <c r="V52" s="245">
        <f>V51</f>
        <v>16.35069444444445</v>
      </c>
      <c r="W52" s="234">
        <f>ROUND(T52/$T$86*100,2)</f>
        <v>2.21</v>
      </c>
      <c r="X52" s="241">
        <f>ROUND(U52/$T$86*100,2)</f>
        <v>55.9</v>
      </c>
      <c r="Y52" s="246">
        <f>ROUND(T52/$U$16*100,2)</f>
        <v>0.22</v>
      </c>
      <c r="Z52" s="247">
        <f>ROUND(V52/$U$16*100,2)</f>
        <v>43.43</v>
      </c>
      <c r="AA52" s="243"/>
      <c r="AB52" s="243"/>
      <c r="AC52" s="243"/>
      <c r="AD52" s="244">
        <f>SUM(AD50:AD51)</f>
        <v>3.125E-2</v>
      </c>
      <c r="AE52" s="244">
        <f>AE51</f>
        <v>1.8847222222222217</v>
      </c>
      <c r="AF52" s="244">
        <f>AF51</f>
        <v>15.858333333333347</v>
      </c>
      <c r="AG52" s="243">
        <f>ROUND(AD52/$AD$86*100,2)</f>
        <v>0.89</v>
      </c>
      <c r="AH52" s="243">
        <f>ROUND(AE52/$AD$86*100,2)</f>
        <v>53.38</v>
      </c>
      <c r="AI52" s="246">
        <f t="shared" si="49"/>
        <v>0.08</v>
      </c>
      <c r="AJ52" s="247">
        <f t="shared" si="50"/>
        <v>42.08</v>
      </c>
      <c r="AK52" s="248"/>
      <c r="AL52" s="243"/>
      <c r="AM52" s="243"/>
      <c r="AN52" s="249"/>
      <c r="AO52" s="249"/>
    </row>
    <row r="53" spans="1:41" ht="47.4">
      <c r="A53" s="165" t="s">
        <v>239</v>
      </c>
      <c r="B53" s="594"/>
      <c r="C53" s="595"/>
      <c r="D53" s="595"/>
      <c r="E53" s="595"/>
      <c r="F53" s="595"/>
      <c r="G53" s="595"/>
      <c r="H53" s="595"/>
      <c r="I53" s="595"/>
      <c r="J53" s="595"/>
      <c r="K53" s="595"/>
      <c r="L53" s="595"/>
      <c r="M53" s="595"/>
      <c r="N53" s="595"/>
      <c r="O53" s="595"/>
      <c r="P53" s="595"/>
      <c r="Q53" s="595"/>
      <c r="R53" s="595"/>
      <c r="S53" s="595"/>
      <c r="T53" s="595"/>
      <c r="U53" s="595"/>
      <c r="V53" s="595"/>
      <c r="W53" s="595"/>
      <c r="X53" s="595"/>
      <c r="Y53" s="595"/>
      <c r="Z53" s="595"/>
      <c r="AA53" s="595"/>
      <c r="AB53" s="595"/>
      <c r="AC53" s="595"/>
      <c r="AD53" s="595"/>
      <c r="AE53" s="595"/>
      <c r="AF53" s="595"/>
      <c r="AG53" s="595"/>
      <c r="AH53" s="595"/>
      <c r="AI53" s="595"/>
      <c r="AJ53" s="595"/>
      <c r="AK53" s="595"/>
      <c r="AL53" s="595"/>
      <c r="AM53" s="595"/>
      <c r="AN53" s="595"/>
      <c r="AO53" s="596"/>
    </row>
    <row r="54" spans="1:41" ht="33" customHeight="1">
      <c r="A54" s="182" t="s">
        <v>293</v>
      </c>
      <c r="B54" s="39">
        <v>1</v>
      </c>
      <c r="C54" s="218"/>
      <c r="D54" s="218"/>
      <c r="E54" s="253"/>
      <c r="F54" s="46"/>
      <c r="G54" s="46"/>
      <c r="H54" s="46"/>
      <c r="I54" s="46"/>
      <c r="J54" s="206">
        <v>0.125</v>
      </c>
      <c r="K54" s="46"/>
      <c r="L54" s="46"/>
      <c r="M54" s="46"/>
      <c r="N54" s="550" t="s">
        <v>294</v>
      </c>
      <c r="O54" s="42" t="s">
        <v>269</v>
      </c>
      <c r="P54" s="42" t="s">
        <v>269</v>
      </c>
      <c r="Q54" s="42" t="s">
        <v>272</v>
      </c>
      <c r="R54" s="98">
        <v>5</v>
      </c>
      <c r="S54" s="262">
        <v>1</v>
      </c>
      <c r="T54" s="40">
        <f>SUM(C54:M54)</f>
        <v>0.125</v>
      </c>
      <c r="U54" s="40">
        <f>U48+T54</f>
        <v>2.145833333333333</v>
      </c>
      <c r="V54" s="40">
        <f>V52+T54</f>
        <v>16.47569444444445</v>
      </c>
      <c r="W54" s="39">
        <f t="shared" ref="W54:X59" si="54">ROUND(T54/$T$86*100,2)</f>
        <v>3.32</v>
      </c>
      <c r="X54" s="187">
        <f t="shared" si="54"/>
        <v>57.01</v>
      </c>
      <c r="Y54" s="99">
        <f t="shared" ref="Y54:Y58" si="55">ROUND(T54/$U$17*100,2)</f>
        <v>0.33</v>
      </c>
      <c r="Z54" s="98">
        <f t="shared" ref="Z54:Z58" si="56">ROUND(V54/$U$17*100,2)</f>
        <v>43.76</v>
      </c>
      <c r="AA54" s="42" t="s">
        <v>124</v>
      </c>
      <c r="AB54" s="42" t="s">
        <v>124</v>
      </c>
      <c r="AC54" s="264">
        <v>0</v>
      </c>
      <c r="AD54" s="224">
        <v>0.10555555555555556</v>
      </c>
      <c r="AE54" s="40">
        <f>AE52+AD54</f>
        <v>1.9902777777777774</v>
      </c>
      <c r="AF54" s="40">
        <f>AF52+AD54</f>
        <v>15.963888888888903</v>
      </c>
      <c r="AG54" s="39">
        <f t="shared" ref="AG54:AG58" si="57">ROUND(AD54/$AD$86*100,2)</f>
        <v>2.99</v>
      </c>
      <c r="AH54" s="187">
        <f t="shared" ref="AH54:AH58" si="58">ROUND(AE54/$AD$86*100,2)</f>
        <v>56.37</v>
      </c>
      <c r="AI54" s="99">
        <f t="shared" ref="AI54:AI59" si="59">ROUND(AD54/$Y$17*100,2)</f>
        <v>0.28000000000000003</v>
      </c>
      <c r="AJ54" s="98">
        <f t="shared" ref="AJ54:AJ59" si="60">ROUND(AF54/$Y$17*100,2)</f>
        <v>42.36</v>
      </c>
      <c r="AK54" s="43" t="s">
        <v>188</v>
      </c>
      <c r="AL54" s="291">
        <v>500</v>
      </c>
      <c r="AM54" s="432" t="s">
        <v>124</v>
      </c>
      <c r="AN54" s="144" t="e">
        <f>AM54/AL54*100</f>
        <v>#VALUE!</v>
      </c>
      <c r="AO54" s="144">
        <f t="shared" ref="AO54:AO58" si="61">AD54/T54*100</f>
        <v>84.444444444444443</v>
      </c>
    </row>
    <row r="55" spans="1:41" ht="33" customHeight="1">
      <c r="A55" s="182" t="s">
        <v>295</v>
      </c>
      <c r="B55" s="187">
        <v>1</v>
      </c>
      <c r="C55" s="206">
        <v>0.16666666666666666</v>
      </c>
      <c r="D55" s="231"/>
      <c r="E55" s="231"/>
      <c r="F55" s="251"/>
      <c r="G55" s="46"/>
      <c r="H55" s="46"/>
      <c r="I55" s="46"/>
      <c r="J55" s="239"/>
      <c r="K55" s="46"/>
      <c r="L55" s="46"/>
      <c r="M55" s="46"/>
      <c r="N55" s="275" t="s">
        <v>87</v>
      </c>
      <c r="O55" s="42" t="s">
        <v>269</v>
      </c>
      <c r="P55" s="42" t="s">
        <v>275</v>
      </c>
      <c r="Q55" s="42" t="s">
        <v>272</v>
      </c>
      <c r="R55" s="98">
        <v>5</v>
      </c>
      <c r="S55" s="262">
        <v>2</v>
      </c>
      <c r="T55" s="40">
        <f>SUM(C55:M55)</f>
        <v>0.16666666666666666</v>
      </c>
      <c r="U55" s="40">
        <f>U54+T55</f>
        <v>2.3124999999999996</v>
      </c>
      <c r="V55" s="40">
        <f>V54+T55</f>
        <v>16.642361111111118</v>
      </c>
      <c r="W55" s="39">
        <f t="shared" si="54"/>
        <v>4.43</v>
      </c>
      <c r="X55" s="187">
        <f t="shared" si="54"/>
        <v>61.44</v>
      </c>
      <c r="Y55" s="99">
        <f t="shared" si="55"/>
        <v>0.44</v>
      </c>
      <c r="Z55" s="98">
        <f t="shared" si="56"/>
        <v>44.2</v>
      </c>
      <c r="AA55" s="42" t="s">
        <v>269</v>
      </c>
      <c r="AB55" s="42" t="s">
        <v>275</v>
      </c>
      <c r="AC55" s="264">
        <v>1</v>
      </c>
      <c r="AD55" s="224">
        <v>0.25</v>
      </c>
      <c r="AE55" s="40">
        <f>AE54+AD55</f>
        <v>2.2402777777777771</v>
      </c>
      <c r="AF55" s="40">
        <f>AF54+AD55</f>
        <v>16.213888888888903</v>
      </c>
      <c r="AG55" s="39">
        <f t="shared" si="57"/>
        <v>7.08</v>
      </c>
      <c r="AH55" s="187">
        <f t="shared" si="58"/>
        <v>63.45</v>
      </c>
      <c r="AI55" s="99">
        <f t="shared" si="59"/>
        <v>0.66</v>
      </c>
      <c r="AJ55" s="98">
        <f t="shared" si="60"/>
        <v>43.03</v>
      </c>
      <c r="AK55" s="43" t="s">
        <v>188</v>
      </c>
      <c r="AL55" s="44">
        <v>600</v>
      </c>
      <c r="AM55" s="433">
        <v>500</v>
      </c>
      <c r="AN55" s="144">
        <f>AM55/AL55*100</f>
        <v>83.333333333333343</v>
      </c>
      <c r="AO55" s="144">
        <f t="shared" si="61"/>
        <v>150</v>
      </c>
    </row>
    <row r="56" spans="1:41" ht="33" customHeight="1">
      <c r="A56" s="182" t="s">
        <v>296</v>
      </c>
      <c r="B56" s="187">
        <v>1</v>
      </c>
      <c r="C56" s="250"/>
      <c r="D56" s="209"/>
      <c r="E56" s="206">
        <v>6.25E-2</v>
      </c>
      <c r="F56" s="251"/>
      <c r="G56" s="46"/>
      <c r="I56" s="46"/>
      <c r="J56" s="206"/>
      <c r="K56" s="46"/>
      <c r="L56" s="46"/>
      <c r="M56" s="46"/>
      <c r="N56" s="275" t="s">
        <v>87</v>
      </c>
      <c r="O56" s="42" t="s">
        <v>275</v>
      </c>
      <c r="P56" s="42" t="s">
        <v>275</v>
      </c>
      <c r="Q56" s="42" t="s">
        <v>272</v>
      </c>
      <c r="R56" s="98">
        <v>4</v>
      </c>
      <c r="S56" s="262">
        <v>1</v>
      </c>
      <c r="T56" s="40">
        <f>SUM(C56:M56)</f>
        <v>6.25E-2</v>
      </c>
      <c r="U56" s="40">
        <f>U55+T56</f>
        <v>2.3749999999999996</v>
      </c>
      <c r="V56" s="40">
        <f t="shared" ref="V56:V58" si="62">V55+T56</f>
        <v>16.704861111111118</v>
      </c>
      <c r="W56" s="39">
        <f t="shared" si="54"/>
        <v>1.66</v>
      </c>
      <c r="X56" s="187">
        <f t="shared" si="54"/>
        <v>63.1</v>
      </c>
      <c r="Y56" s="99">
        <f t="shared" si="55"/>
        <v>0.17</v>
      </c>
      <c r="Z56" s="98">
        <f t="shared" si="56"/>
        <v>44.37</v>
      </c>
      <c r="AA56" s="42" t="s">
        <v>275</v>
      </c>
      <c r="AB56" s="42" t="s">
        <v>271</v>
      </c>
      <c r="AC56" s="264">
        <v>2</v>
      </c>
      <c r="AD56" s="224">
        <v>9.375E-2</v>
      </c>
      <c r="AE56" s="40">
        <f>AE55+AD56</f>
        <v>2.3340277777777771</v>
      </c>
      <c r="AF56" s="40">
        <f>AF55+AD56</f>
        <v>16.307638888888903</v>
      </c>
      <c r="AG56" s="39">
        <f t="shared" si="57"/>
        <v>2.66</v>
      </c>
      <c r="AH56" s="187">
        <f t="shared" si="58"/>
        <v>66.11</v>
      </c>
      <c r="AI56" s="99">
        <f t="shared" si="59"/>
        <v>0.25</v>
      </c>
      <c r="AJ56" s="98">
        <f t="shared" si="60"/>
        <v>43.28</v>
      </c>
      <c r="AK56" s="43" t="s">
        <v>188</v>
      </c>
      <c r="AL56" s="291">
        <v>100</v>
      </c>
      <c r="AM56" s="432">
        <v>137</v>
      </c>
      <c r="AN56" s="144">
        <f>AM56/AL56*100</f>
        <v>137</v>
      </c>
      <c r="AO56" s="144">
        <f t="shared" si="61"/>
        <v>150</v>
      </c>
    </row>
    <row r="57" spans="1:41" ht="33" customHeight="1">
      <c r="A57" s="182" t="s">
        <v>297</v>
      </c>
      <c r="B57" s="187">
        <v>1</v>
      </c>
      <c r="C57" s="206"/>
      <c r="D57" s="206"/>
      <c r="E57" s="250"/>
      <c r="F57" s="252"/>
      <c r="G57" s="218"/>
      <c r="H57" s="206">
        <v>8.3333333333333329E-2</v>
      </c>
      <c r="I57" s="218"/>
      <c r="J57" s="218"/>
      <c r="K57" s="218"/>
      <c r="L57" s="218"/>
      <c r="M57" s="218"/>
      <c r="N57" s="275" t="s">
        <v>87</v>
      </c>
      <c r="O57" s="42" t="s">
        <v>275</v>
      </c>
      <c r="P57" s="42" t="s">
        <v>271</v>
      </c>
      <c r="Q57" s="42" t="s">
        <v>272</v>
      </c>
      <c r="R57" s="176">
        <v>4</v>
      </c>
      <c r="S57" s="262">
        <v>2</v>
      </c>
      <c r="T57" s="40">
        <f>SUM(C57:M57)</f>
        <v>8.3333333333333329E-2</v>
      </c>
      <c r="U57" s="40">
        <f t="shared" ref="U57" si="63">U56+T57</f>
        <v>2.458333333333333</v>
      </c>
      <c r="V57" s="40">
        <f t="shared" si="62"/>
        <v>16.78819444444445</v>
      </c>
      <c r="W57" s="39">
        <f>ROUND(T57/$T$86*100,2)</f>
        <v>2.21</v>
      </c>
      <c r="X57" s="187">
        <f t="shared" si="54"/>
        <v>65.31</v>
      </c>
      <c r="Y57" s="99">
        <f t="shared" si="55"/>
        <v>0.22</v>
      </c>
      <c r="Z57" s="98">
        <f t="shared" si="56"/>
        <v>44.59</v>
      </c>
      <c r="AA57" s="42" t="s">
        <v>275</v>
      </c>
      <c r="AB57" s="42" t="s">
        <v>271</v>
      </c>
      <c r="AC57" s="264">
        <v>2</v>
      </c>
      <c r="AD57" s="224">
        <v>0.125</v>
      </c>
      <c r="AE57" s="40">
        <f>AE56+AD57</f>
        <v>2.4590277777777771</v>
      </c>
      <c r="AF57" s="40">
        <f>AF56+AD57</f>
        <v>16.432638888888903</v>
      </c>
      <c r="AG57" s="39">
        <f t="shared" si="57"/>
        <v>3.54</v>
      </c>
      <c r="AH57" s="187">
        <f t="shared" si="58"/>
        <v>69.650000000000006</v>
      </c>
      <c r="AI57" s="99">
        <f t="shared" si="59"/>
        <v>0.33</v>
      </c>
      <c r="AJ57" s="98">
        <f t="shared" si="60"/>
        <v>43.61</v>
      </c>
      <c r="AK57" s="43" t="s">
        <v>188</v>
      </c>
      <c r="AL57" s="219">
        <v>500</v>
      </c>
      <c r="AM57" s="272">
        <v>986</v>
      </c>
      <c r="AN57" s="144">
        <f>AM57/AL57*100</f>
        <v>197.2</v>
      </c>
      <c r="AO57" s="144">
        <f t="shared" si="61"/>
        <v>150</v>
      </c>
    </row>
    <row r="58" spans="1:41" ht="33" customHeight="1">
      <c r="A58" s="182" t="s">
        <v>298</v>
      </c>
      <c r="B58" s="187">
        <v>1</v>
      </c>
      <c r="C58" s="206"/>
      <c r="D58" s="209"/>
      <c r="E58" s="206">
        <v>8.3333333333333329E-2</v>
      </c>
      <c r="F58" s="280"/>
      <c r="G58" s="46"/>
      <c r="H58" s="250"/>
      <c r="I58" s="46"/>
      <c r="J58" s="206"/>
      <c r="K58" s="206"/>
      <c r="L58" s="218"/>
      <c r="M58" s="218"/>
      <c r="N58" s="275" t="s">
        <v>87</v>
      </c>
      <c r="O58" s="42" t="s">
        <v>271</v>
      </c>
      <c r="P58" s="42" t="s">
        <v>271</v>
      </c>
      <c r="Q58" s="42" t="s">
        <v>272</v>
      </c>
      <c r="R58" s="176">
        <v>4</v>
      </c>
      <c r="S58" s="262">
        <v>1</v>
      </c>
      <c r="T58" s="40">
        <f>SUM(C58:M58)</f>
        <v>8.3333333333333329E-2</v>
      </c>
      <c r="U58" s="40">
        <f>U57+T58</f>
        <v>2.5416666666666665</v>
      </c>
      <c r="V58" s="40">
        <f t="shared" si="62"/>
        <v>16.871527777777782</v>
      </c>
      <c r="W58" s="39">
        <f t="shared" si="54"/>
        <v>2.21</v>
      </c>
      <c r="X58" s="187">
        <f t="shared" si="54"/>
        <v>67.53</v>
      </c>
      <c r="Y58" s="99">
        <f t="shared" si="55"/>
        <v>0.22</v>
      </c>
      <c r="Z58" s="98">
        <f t="shared" si="56"/>
        <v>44.81</v>
      </c>
      <c r="AA58" s="42" t="s">
        <v>269</v>
      </c>
      <c r="AB58" s="42" t="s">
        <v>269</v>
      </c>
      <c r="AC58" s="264">
        <v>1</v>
      </c>
      <c r="AD58" s="224">
        <v>5.7638888888888885E-2</v>
      </c>
      <c r="AE58" s="40">
        <f>AE57+AD58</f>
        <v>2.5166666666666662</v>
      </c>
      <c r="AF58" s="40">
        <f>AF57+AD58</f>
        <v>16.490277777777791</v>
      </c>
      <c r="AG58" s="39">
        <f t="shared" si="57"/>
        <v>1.63</v>
      </c>
      <c r="AH58" s="187">
        <f t="shared" si="58"/>
        <v>71.28</v>
      </c>
      <c r="AI58" s="99">
        <f t="shared" si="59"/>
        <v>0.15</v>
      </c>
      <c r="AJ58" s="98">
        <f t="shared" si="60"/>
        <v>43.76</v>
      </c>
      <c r="AK58" s="43" t="s">
        <v>188</v>
      </c>
      <c r="AL58" s="219">
        <v>100</v>
      </c>
      <c r="AM58" s="272">
        <v>117</v>
      </c>
      <c r="AN58" s="144">
        <f>AM58/AL58*100</f>
        <v>117</v>
      </c>
      <c r="AO58" s="144">
        <f t="shared" si="61"/>
        <v>69.166666666666671</v>
      </c>
    </row>
    <row r="59" spans="1:41" ht="47.4">
      <c r="A59" s="166" t="s">
        <v>116</v>
      </c>
      <c r="B59" s="167"/>
      <c r="C59" s="168">
        <f>SUM(C54:C58)</f>
        <v>0.16666666666666666</v>
      </c>
      <c r="D59" s="168">
        <f t="shared" ref="D59:M59" si="64">SUM(D54:D58)</f>
        <v>0</v>
      </c>
      <c r="E59" s="168">
        <f>SUM(E54:E58)</f>
        <v>0.14583333333333331</v>
      </c>
      <c r="F59" s="281">
        <f>SUM(F54:F58)</f>
        <v>0</v>
      </c>
      <c r="G59" s="168">
        <f t="shared" si="64"/>
        <v>0</v>
      </c>
      <c r="H59" s="168">
        <f t="shared" si="64"/>
        <v>8.3333333333333329E-2</v>
      </c>
      <c r="I59" s="168">
        <f t="shared" si="64"/>
        <v>0</v>
      </c>
      <c r="J59" s="168">
        <f t="shared" si="64"/>
        <v>0.125</v>
      </c>
      <c r="K59" s="168">
        <f t="shared" si="64"/>
        <v>0</v>
      </c>
      <c r="L59" s="168">
        <f t="shared" si="64"/>
        <v>0</v>
      </c>
      <c r="M59" s="168">
        <f t="shared" si="64"/>
        <v>0</v>
      </c>
      <c r="N59" s="167"/>
      <c r="O59" s="167"/>
      <c r="P59" s="167"/>
      <c r="Q59" s="167"/>
      <c r="R59" s="221"/>
      <c r="S59" s="260"/>
      <c r="T59" s="261">
        <f>SUM(T54:T58)</f>
        <v>0.52083333333333326</v>
      </c>
      <c r="U59" s="168">
        <f>U58</f>
        <v>2.5416666666666665</v>
      </c>
      <c r="V59" s="168">
        <f>V58</f>
        <v>16.871527777777782</v>
      </c>
      <c r="W59" s="167">
        <f t="shared" si="54"/>
        <v>13.84</v>
      </c>
      <c r="X59" s="221">
        <f t="shared" si="54"/>
        <v>67.53</v>
      </c>
      <c r="Y59" s="169">
        <f>ROUND(T59/$U$16*100,2)</f>
        <v>1.38</v>
      </c>
      <c r="Z59" s="170">
        <f>ROUND(V59/$U$16*100,2)</f>
        <v>44.81</v>
      </c>
      <c r="AA59" s="167"/>
      <c r="AB59" s="167"/>
      <c r="AC59" s="167"/>
      <c r="AD59" s="168">
        <f>SUM(AD54:AD58)</f>
        <v>0.63194444444444453</v>
      </c>
      <c r="AE59" s="168">
        <f>AE58</f>
        <v>2.5166666666666662</v>
      </c>
      <c r="AF59" s="168">
        <f>AF58</f>
        <v>16.490277777777791</v>
      </c>
      <c r="AG59" s="290">
        <f>ROUND(AD59/$AD$86*100,2)</f>
        <v>17.899999999999999</v>
      </c>
      <c r="AH59" s="290">
        <f>ROUND(AE59/$AD$86*100,2)</f>
        <v>71.28</v>
      </c>
      <c r="AI59" s="567">
        <f t="shared" si="59"/>
        <v>1.68</v>
      </c>
      <c r="AJ59" s="290">
        <f t="shared" si="60"/>
        <v>43.76</v>
      </c>
      <c r="AK59" s="171"/>
      <c r="AL59" s="167"/>
      <c r="AM59" s="167"/>
      <c r="AN59" s="172"/>
      <c r="AO59" s="172"/>
    </row>
    <row r="60" spans="1:41" ht="47.4">
      <c r="A60" s="173" t="s">
        <v>246</v>
      </c>
      <c r="B60" s="597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602"/>
      <c r="T60" s="590"/>
      <c r="U60" s="590"/>
      <c r="V60" s="590"/>
      <c r="W60" s="590"/>
      <c r="X60" s="590"/>
      <c r="Y60" s="590"/>
      <c r="Z60" s="590"/>
      <c r="AA60" s="590"/>
      <c r="AB60" s="590"/>
      <c r="AC60" s="590"/>
      <c r="AD60" s="590"/>
      <c r="AE60" s="590"/>
      <c r="AF60" s="590"/>
      <c r="AG60" s="590"/>
      <c r="AH60" s="590"/>
      <c r="AI60" s="590"/>
      <c r="AJ60" s="590"/>
      <c r="AK60" s="590"/>
      <c r="AL60" s="590"/>
      <c r="AM60" s="590"/>
      <c r="AN60" s="590"/>
      <c r="AO60" s="590"/>
    </row>
    <row r="61" spans="1:41" ht="33" customHeight="1">
      <c r="A61" s="58" t="s">
        <v>299</v>
      </c>
      <c r="B61" s="120">
        <v>2</v>
      </c>
      <c r="C61" s="191"/>
      <c r="D61" s="120"/>
      <c r="E61" s="120"/>
      <c r="F61" s="120"/>
      <c r="G61" s="120"/>
      <c r="H61" s="47"/>
      <c r="I61" s="206">
        <v>2.0833333333333332E-2</v>
      </c>
      <c r="J61" s="47"/>
      <c r="K61" s="122"/>
      <c r="L61" s="120"/>
      <c r="M61" s="206"/>
      <c r="N61" s="275" t="s">
        <v>87</v>
      </c>
      <c r="O61" s="42" t="s">
        <v>275</v>
      </c>
      <c r="P61" s="42" t="s">
        <v>275</v>
      </c>
      <c r="Q61" s="42" t="s">
        <v>272</v>
      </c>
      <c r="R61" s="127">
        <v>1</v>
      </c>
      <c r="S61" s="262">
        <v>1</v>
      </c>
      <c r="T61" s="124">
        <f t="shared" ref="T61:T69" si="65">SUM(C61:M61)</f>
        <v>2.0833333333333332E-2</v>
      </c>
      <c r="U61" s="124">
        <f>U59+T61</f>
        <v>2.5625</v>
      </c>
      <c r="V61" s="124">
        <f>V59+T61</f>
        <v>16.892361111111114</v>
      </c>
      <c r="W61" s="125">
        <f t="shared" ref="W61:X76" si="66">ROUND(T61/$T$86*100,2)</f>
        <v>0.55000000000000004</v>
      </c>
      <c r="X61" s="193">
        <f t="shared" si="66"/>
        <v>68.08</v>
      </c>
      <c r="Y61" s="99">
        <f t="shared" ref="Y61:Y75" si="67">ROUND(T61/$U$17*100,2)</f>
        <v>0.06</v>
      </c>
      <c r="Z61" s="98">
        <f t="shared" ref="Z61:Z75" si="68">ROUND(V61/$U$17*100,2)</f>
        <v>44.87</v>
      </c>
      <c r="AA61" s="42" t="s">
        <v>275</v>
      </c>
      <c r="AB61" s="42" t="s">
        <v>275</v>
      </c>
      <c r="AC61" s="262">
        <v>1</v>
      </c>
      <c r="AD61" s="224">
        <v>2.7777777777777776E-2</v>
      </c>
      <c r="AE61" s="40">
        <f>AE59+AD61</f>
        <v>2.5444444444444438</v>
      </c>
      <c r="AF61" s="40">
        <f>AF59+AD61</f>
        <v>16.51805555555557</v>
      </c>
      <c r="AG61" s="39">
        <f t="shared" ref="AG61:AG75" si="69">ROUND(AD61/$AD$86*100,2)</f>
        <v>0.79</v>
      </c>
      <c r="AH61" s="187">
        <f t="shared" ref="AH61:AH75" si="70">ROUND(AE61/$AD$86*100,2)</f>
        <v>72.069999999999993</v>
      </c>
      <c r="AI61" s="99">
        <f t="shared" ref="AI61:AI76" si="71">ROUND(AD61/$Y$17*100,2)</f>
        <v>7.0000000000000007E-2</v>
      </c>
      <c r="AJ61" s="98">
        <f t="shared" ref="AJ61:AJ76" si="72">ROUND(AF61/$Y$17*100,2)</f>
        <v>43.83</v>
      </c>
      <c r="AK61" s="60" t="s">
        <v>123</v>
      </c>
      <c r="AL61" s="45" t="s">
        <v>124</v>
      </c>
      <c r="AM61" s="45" t="s">
        <v>124</v>
      </c>
      <c r="AN61" s="59" t="s">
        <v>124</v>
      </c>
      <c r="AO61" s="144">
        <f t="shared" ref="AO61:AO73" si="73">AD61/T61*100</f>
        <v>133.33333333333331</v>
      </c>
    </row>
    <row r="62" spans="1:41" ht="33" customHeight="1">
      <c r="A62" s="58" t="s">
        <v>248</v>
      </c>
      <c r="B62" s="44">
        <v>1</v>
      </c>
      <c r="C62" s="40"/>
      <c r="D62" s="44"/>
      <c r="E62" s="44"/>
      <c r="F62" s="206"/>
      <c r="G62" s="44"/>
      <c r="H62" s="44"/>
      <c r="I62" s="46"/>
      <c r="J62" s="46"/>
      <c r="K62" s="97"/>
      <c r="L62" s="206">
        <v>2.0833333333333332E-2</v>
      </c>
      <c r="M62" s="44"/>
      <c r="N62" s="275" t="s">
        <v>87</v>
      </c>
      <c r="O62" s="42" t="s">
        <v>275</v>
      </c>
      <c r="P62" s="42" t="s">
        <v>275</v>
      </c>
      <c r="Q62" s="42" t="s">
        <v>272</v>
      </c>
      <c r="R62" s="100">
        <v>2</v>
      </c>
      <c r="S62" s="262">
        <v>1</v>
      </c>
      <c r="T62" s="40">
        <f t="shared" si="65"/>
        <v>2.0833333333333332E-2</v>
      </c>
      <c r="U62" s="40">
        <f t="shared" ref="U62:U70" si="74">U61+T62</f>
        <v>2.5833333333333335</v>
      </c>
      <c r="V62" s="40">
        <f t="shared" ref="V62:V70" si="75">V61+T62</f>
        <v>16.913194444444446</v>
      </c>
      <c r="W62" s="39">
        <f t="shared" si="66"/>
        <v>0.55000000000000004</v>
      </c>
      <c r="X62" s="187">
        <f t="shared" si="66"/>
        <v>68.63</v>
      </c>
      <c r="Y62" s="99">
        <f t="shared" si="67"/>
        <v>0.06</v>
      </c>
      <c r="Z62" s="98">
        <f t="shared" si="68"/>
        <v>44.92</v>
      </c>
      <c r="AA62" s="42" t="s">
        <v>275</v>
      </c>
      <c r="AB62" s="42" t="s">
        <v>275</v>
      </c>
      <c r="AC62" s="262">
        <v>1</v>
      </c>
      <c r="AD62" s="224">
        <v>2.0833333333333332E-2</v>
      </c>
      <c r="AE62" s="40">
        <f t="shared" ref="AE62:AE72" si="76">AE61+AD62</f>
        <v>2.5652777777777773</v>
      </c>
      <c r="AF62" s="40">
        <f t="shared" ref="AF62:AF70" si="77">AF61+AD62</f>
        <v>16.538888888888902</v>
      </c>
      <c r="AG62" s="39">
        <f t="shared" si="69"/>
        <v>0.59</v>
      </c>
      <c r="AH62" s="187">
        <f t="shared" si="70"/>
        <v>72.66</v>
      </c>
      <c r="AI62" s="99">
        <f t="shared" si="71"/>
        <v>0.06</v>
      </c>
      <c r="AJ62" s="98">
        <f t="shared" si="72"/>
        <v>43.89</v>
      </c>
      <c r="AK62" s="60" t="s">
        <v>123</v>
      </c>
      <c r="AL62" s="45" t="s">
        <v>124</v>
      </c>
      <c r="AM62" s="45" t="s">
        <v>124</v>
      </c>
      <c r="AN62" s="59" t="s">
        <v>124</v>
      </c>
      <c r="AO62" s="144">
        <f t="shared" si="73"/>
        <v>100</v>
      </c>
    </row>
    <row r="63" spans="1:41" ht="33" customHeight="1">
      <c r="A63" s="58" t="s">
        <v>249</v>
      </c>
      <c r="B63" s="44">
        <v>1</v>
      </c>
      <c r="C63" s="44"/>
      <c r="D63" s="44"/>
      <c r="E63" s="44"/>
      <c r="F63" s="44"/>
      <c r="G63" s="206"/>
      <c r="H63" s="44"/>
      <c r="I63" s="44"/>
      <c r="J63" s="44"/>
      <c r="K63" s="97"/>
      <c r="L63" s="46"/>
      <c r="M63" s="206">
        <v>2.0833333333333332E-2</v>
      </c>
      <c r="N63" s="275" t="s">
        <v>87</v>
      </c>
      <c r="O63" s="42" t="s">
        <v>275</v>
      </c>
      <c r="P63" s="42" t="s">
        <v>275</v>
      </c>
      <c r="Q63" s="42" t="s">
        <v>272</v>
      </c>
      <c r="R63" s="100">
        <v>2</v>
      </c>
      <c r="S63" s="262">
        <v>1</v>
      </c>
      <c r="T63" s="40">
        <f t="shared" si="65"/>
        <v>2.0833333333333332E-2</v>
      </c>
      <c r="U63" s="40">
        <f t="shared" si="74"/>
        <v>2.604166666666667</v>
      </c>
      <c r="V63" s="40">
        <f>V62+T63</f>
        <v>16.934027777777779</v>
      </c>
      <c r="W63" s="39">
        <f t="shared" si="66"/>
        <v>0.55000000000000004</v>
      </c>
      <c r="X63" s="187">
        <f t="shared" si="66"/>
        <v>69.19</v>
      </c>
      <c r="Y63" s="99">
        <f t="shared" si="67"/>
        <v>0.06</v>
      </c>
      <c r="Z63" s="98">
        <f t="shared" si="68"/>
        <v>44.98</v>
      </c>
      <c r="AA63" s="42" t="s">
        <v>275</v>
      </c>
      <c r="AB63" s="42" t="s">
        <v>275</v>
      </c>
      <c r="AC63" s="262">
        <v>1</v>
      </c>
      <c r="AD63" s="224">
        <v>2.0833333333333332E-2</v>
      </c>
      <c r="AE63" s="40">
        <f t="shared" si="76"/>
        <v>2.5861111111111108</v>
      </c>
      <c r="AF63" s="40">
        <f t="shared" si="77"/>
        <v>16.559722222222234</v>
      </c>
      <c r="AG63" s="39">
        <f t="shared" si="69"/>
        <v>0.59</v>
      </c>
      <c r="AH63" s="187">
        <f t="shared" si="70"/>
        <v>73.25</v>
      </c>
      <c r="AI63" s="99">
        <f t="shared" si="71"/>
        <v>0.06</v>
      </c>
      <c r="AJ63" s="98">
        <f t="shared" si="72"/>
        <v>43.94</v>
      </c>
      <c r="AK63" s="60" t="s">
        <v>123</v>
      </c>
      <c r="AL63" s="45" t="s">
        <v>124</v>
      </c>
      <c r="AM63" s="45" t="s">
        <v>124</v>
      </c>
      <c r="AN63" s="59" t="s">
        <v>124</v>
      </c>
      <c r="AO63" s="144">
        <f t="shared" si="73"/>
        <v>100</v>
      </c>
    </row>
    <row r="64" spans="1:41" ht="33" customHeight="1">
      <c r="A64" s="58" t="s">
        <v>300</v>
      </c>
      <c r="B64" s="44">
        <v>1</v>
      </c>
      <c r="C64" s="44"/>
      <c r="D64" s="44"/>
      <c r="E64" s="44"/>
      <c r="F64" s="206">
        <v>2.0833333333333332E-2</v>
      </c>
      <c r="G64" s="235"/>
      <c r="H64" s="44"/>
      <c r="I64" s="44"/>
      <c r="J64" s="44"/>
      <c r="K64" s="97"/>
      <c r="L64" s="46"/>
      <c r="M64" s="44"/>
      <c r="N64" s="275" t="s">
        <v>87</v>
      </c>
      <c r="O64" s="42" t="s">
        <v>271</v>
      </c>
      <c r="P64" s="42" t="s">
        <v>271</v>
      </c>
      <c r="Q64" s="42" t="s">
        <v>272</v>
      </c>
      <c r="R64" s="100">
        <v>1</v>
      </c>
      <c r="S64" s="262">
        <v>1</v>
      </c>
      <c r="T64" s="40">
        <f t="shared" si="65"/>
        <v>2.0833333333333332E-2</v>
      </c>
      <c r="U64" s="40">
        <f t="shared" si="74"/>
        <v>2.6250000000000004</v>
      </c>
      <c r="V64" s="40">
        <f t="shared" si="75"/>
        <v>16.954861111111111</v>
      </c>
      <c r="W64" s="39">
        <f t="shared" si="66"/>
        <v>0.55000000000000004</v>
      </c>
      <c r="X64" s="187">
        <f t="shared" si="66"/>
        <v>69.739999999999995</v>
      </c>
      <c r="Y64" s="99">
        <f t="shared" si="67"/>
        <v>0.06</v>
      </c>
      <c r="Z64" s="98">
        <f t="shared" si="68"/>
        <v>45.03</v>
      </c>
      <c r="AA64" s="42" t="s">
        <v>271</v>
      </c>
      <c r="AB64" s="42" t="s">
        <v>271</v>
      </c>
      <c r="AC64" s="264">
        <v>1</v>
      </c>
      <c r="AD64" s="224">
        <v>1.3888888888888888E-2</v>
      </c>
      <c r="AE64" s="40">
        <f t="shared" si="76"/>
        <v>2.5999999999999996</v>
      </c>
      <c r="AF64" s="40">
        <f t="shared" si="77"/>
        <v>16.573611111111124</v>
      </c>
      <c r="AG64" s="39">
        <f t="shared" si="69"/>
        <v>0.39</v>
      </c>
      <c r="AH64" s="187">
        <f t="shared" si="70"/>
        <v>73.64</v>
      </c>
      <c r="AI64" s="99">
        <f t="shared" si="71"/>
        <v>0.04</v>
      </c>
      <c r="AJ64" s="98">
        <f t="shared" si="72"/>
        <v>43.98</v>
      </c>
      <c r="AK64" s="60" t="s">
        <v>123</v>
      </c>
      <c r="AL64" s="45" t="s">
        <v>124</v>
      </c>
      <c r="AM64" s="45" t="s">
        <v>124</v>
      </c>
      <c r="AN64" s="59" t="s">
        <v>124</v>
      </c>
      <c r="AO64" s="144">
        <f t="shared" si="73"/>
        <v>66.666666666666657</v>
      </c>
    </row>
    <row r="65" spans="1:41" ht="33" customHeight="1">
      <c r="A65" s="58" t="s">
        <v>301</v>
      </c>
      <c r="B65" s="44">
        <v>1</v>
      </c>
      <c r="C65" s="97"/>
      <c r="D65" s="44"/>
      <c r="E65" s="44"/>
      <c r="F65" s="235"/>
      <c r="G65" s="206">
        <v>2.0833333333333332E-2</v>
      </c>
      <c r="H65" s="44"/>
      <c r="I65" s="44"/>
      <c r="J65" s="44"/>
      <c r="K65" s="97"/>
      <c r="L65" s="44"/>
      <c r="M65" s="44"/>
      <c r="N65" s="275" t="s">
        <v>87</v>
      </c>
      <c r="O65" s="42" t="s">
        <v>271</v>
      </c>
      <c r="P65" s="42" t="s">
        <v>271</v>
      </c>
      <c r="Q65" s="42" t="s">
        <v>272</v>
      </c>
      <c r="R65" s="98">
        <v>1</v>
      </c>
      <c r="S65" s="262">
        <v>1</v>
      </c>
      <c r="T65" s="40">
        <f t="shared" si="65"/>
        <v>2.0833333333333332E-2</v>
      </c>
      <c r="U65" s="40">
        <f t="shared" si="74"/>
        <v>2.6458333333333339</v>
      </c>
      <c r="V65" s="40">
        <f t="shared" si="75"/>
        <v>16.975694444444443</v>
      </c>
      <c r="W65" s="39">
        <f t="shared" si="66"/>
        <v>0.55000000000000004</v>
      </c>
      <c r="X65" s="187">
        <f t="shared" si="66"/>
        <v>70.3</v>
      </c>
      <c r="Y65" s="99">
        <f t="shared" si="67"/>
        <v>0.06</v>
      </c>
      <c r="Z65" s="98">
        <f t="shared" si="68"/>
        <v>45.09</v>
      </c>
      <c r="AA65" s="42" t="s">
        <v>271</v>
      </c>
      <c r="AB65" s="42" t="s">
        <v>271</v>
      </c>
      <c r="AC65" s="264">
        <v>1</v>
      </c>
      <c r="AD65" s="224">
        <v>1.3888888888888888E-2</v>
      </c>
      <c r="AE65" s="40">
        <f t="shared" si="76"/>
        <v>2.6138888888888885</v>
      </c>
      <c r="AF65" s="40">
        <f t="shared" si="77"/>
        <v>16.587500000000013</v>
      </c>
      <c r="AG65" s="39">
        <f t="shared" si="69"/>
        <v>0.39</v>
      </c>
      <c r="AH65" s="187">
        <f t="shared" si="70"/>
        <v>74.040000000000006</v>
      </c>
      <c r="AI65" s="99">
        <f t="shared" si="71"/>
        <v>0.04</v>
      </c>
      <c r="AJ65" s="98">
        <f t="shared" si="72"/>
        <v>44.02</v>
      </c>
      <c r="AK65" s="60" t="s">
        <v>123</v>
      </c>
      <c r="AL65" s="45" t="s">
        <v>124</v>
      </c>
      <c r="AM65" s="45" t="s">
        <v>124</v>
      </c>
      <c r="AN65" s="59" t="s">
        <v>124</v>
      </c>
      <c r="AO65" s="144">
        <f t="shared" si="73"/>
        <v>66.666666666666657</v>
      </c>
    </row>
    <row r="66" spans="1:41" ht="33" customHeight="1">
      <c r="A66" s="58" t="s">
        <v>302</v>
      </c>
      <c r="B66" s="44">
        <v>1</v>
      </c>
      <c r="C66" s="44"/>
      <c r="D66" s="44"/>
      <c r="E66" s="44"/>
      <c r="F66" s="235"/>
      <c r="G66" s="206">
        <v>2.7777777777777776E-2</v>
      </c>
      <c r="H66" s="44"/>
      <c r="I66" s="44"/>
      <c r="J66" s="44"/>
      <c r="K66" s="97"/>
      <c r="L66" s="44"/>
      <c r="M66" s="44"/>
      <c r="N66" s="275" t="s">
        <v>87</v>
      </c>
      <c r="O66" s="42" t="s">
        <v>271</v>
      </c>
      <c r="P66" s="42" t="s">
        <v>271</v>
      </c>
      <c r="Q66" s="42" t="s">
        <v>272</v>
      </c>
      <c r="R66" s="98">
        <v>1</v>
      </c>
      <c r="S66" s="262">
        <v>1</v>
      </c>
      <c r="T66" s="40">
        <f>SUM(C66:M66)</f>
        <v>2.7777777777777776E-2</v>
      </c>
      <c r="U66" s="40">
        <f t="shared" si="74"/>
        <v>2.6736111111111116</v>
      </c>
      <c r="V66" s="40">
        <f t="shared" si="75"/>
        <v>17.003472222222221</v>
      </c>
      <c r="W66" s="39">
        <f t="shared" si="66"/>
        <v>0.74</v>
      </c>
      <c r="X66" s="187">
        <f t="shared" si="66"/>
        <v>71.03</v>
      </c>
      <c r="Y66" s="99">
        <f t="shared" si="67"/>
        <v>7.0000000000000007E-2</v>
      </c>
      <c r="Z66" s="98">
        <f t="shared" si="68"/>
        <v>45.16</v>
      </c>
      <c r="AA66" s="42" t="s">
        <v>271</v>
      </c>
      <c r="AB66" s="42" t="s">
        <v>271</v>
      </c>
      <c r="AC66" s="264">
        <v>1</v>
      </c>
      <c r="AD66" s="224">
        <v>1.3888888888888888E-2</v>
      </c>
      <c r="AE66" s="40">
        <f t="shared" si="76"/>
        <v>2.6277777777777773</v>
      </c>
      <c r="AF66" s="40">
        <f t="shared" si="77"/>
        <v>16.601388888888902</v>
      </c>
      <c r="AG66" s="39">
        <f t="shared" si="69"/>
        <v>0.39</v>
      </c>
      <c r="AH66" s="187">
        <f t="shared" si="70"/>
        <v>74.430000000000007</v>
      </c>
      <c r="AI66" s="99">
        <f t="shared" si="71"/>
        <v>0.04</v>
      </c>
      <c r="AJ66" s="98">
        <f t="shared" si="72"/>
        <v>44.05</v>
      </c>
      <c r="AK66" s="60" t="s">
        <v>123</v>
      </c>
      <c r="AL66" s="45" t="s">
        <v>124</v>
      </c>
      <c r="AM66" s="45" t="s">
        <v>124</v>
      </c>
      <c r="AN66" s="59" t="s">
        <v>124</v>
      </c>
      <c r="AO66" s="144">
        <f t="shared" si="73"/>
        <v>50</v>
      </c>
    </row>
    <row r="67" spans="1:41" ht="33" customHeight="1">
      <c r="A67" s="58" t="s">
        <v>303</v>
      </c>
      <c r="B67" s="44">
        <v>2</v>
      </c>
      <c r="C67" s="47">
        <v>4.1666666666666664E-2</v>
      </c>
      <c r="D67" s="219"/>
      <c r="E67" s="282"/>
      <c r="F67" s="46"/>
      <c r="G67" s="206"/>
      <c r="H67" s="44"/>
      <c r="I67" s="44"/>
      <c r="J67" s="44"/>
      <c r="K67" s="47">
        <v>4.1666666666666664E-2</v>
      </c>
      <c r="L67" s="44"/>
      <c r="M67" s="44"/>
      <c r="N67" s="275" t="s">
        <v>87</v>
      </c>
      <c r="O67" s="42" t="s">
        <v>285</v>
      </c>
      <c r="P67" s="42" t="s">
        <v>285</v>
      </c>
      <c r="Q67" s="42" t="s">
        <v>272</v>
      </c>
      <c r="R67" s="229">
        <v>2</v>
      </c>
      <c r="S67" s="262">
        <v>1</v>
      </c>
      <c r="T67" s="226">
        <f>SUM(C67:M67)</f>
        <v>8.3333333333333329E-2</v>
      </c>
      <c r="U67" s="226">
        <f t="shared" si="74"/>
        <v>2.7569444444444451</v>
      </c>
      <c r="V67" s="226">
        <f t="shared" si="75"/>
        <v>17.086805555555554</v>
      </c>
      <c r="W67" s="227">
        <f t="shared" si="66"/>
        <v>2.21</v>
      </c>
      <c r="X67" s="228">
        <f t="shared" si="66"/>
        <v>73.25</v>
      </c>
      <c r="Y67" s="99">
        <f t="shared" si="67"/>
        <v>0.22</v>
      </c>
      <c r="Z67" s="98">
        <f t="shared" si="68"/>
        <v>45.38</v>
      </c>
      <c r="AA67" s="42" t="s">
        <v>285</v>
      </c>
      <c r="AB67" s="42" t="s">
        <v>285</v>
      </c>
      <c r="AC67" s="264">
        <v>1</v>
      </c>
      <c r="AD67" s="224">
        <v>4.1666666666666664E-2</v>
      </c>
      <c r="AE67" s="40">
        <f t="shared" si="76"/>
        <v>2.6694444444444438</v>
      </c>
      <c r="AF67" s="40">
        <f t="shared" si="77"/>
        <v>16.64305555555557</v>
      </c>
      <c r="AG67" s="39">
        <f t="shared" si="69"/>
        <v>1.18</v>
      </c>
      <c r="AH67" s="187">
        <f t="shared" si="70"/>
        <v>75.61</v>
      </c>
      <c r="AI67" s="99">
        <f t="shared" si="71"/>
        <v>0.11</v>
      </c>
      <c r="AJ67" s="98">
        <f t="shared" si="72"/>
        <v>44.17</v>
      </c>
      <c r="AK67" s="60" t="s">
        <v>123</v>
      </c>
      <c r="AL67" s="45" t="s">
        <v>124</v>
      </c>
      <c r="AM67" s="45" t="s">
        <v>124</v>
      </c>
      <c r="AN67" s="59" t="s">
        <v>124</v>
      </c>
      <c r="AO67" s="144">
        <f t="shared" si="73"/>
        <v>50</v>
      </c>
    </row>
    <row r="68" spans="1:41" ht="33" customHeight="1">
      <c r="A68" s="58" t="s">
        <v>304</v>
      </c>
      <c r="B68" s="181">
        <v>1</v>
      </c>
      <c r="C68" s="231"/>
      <c r="D68" s="206">
        <v>2.0833333333333332E-2</v>
      </c>
      <c r="F68" s="47"/>
      <c r="H68" s="44"/>
      <c r="I68" s="47"/>
      <c r="J68" s="97"/>
      <c r="K68" s="97"/>
      <c r="L68" s="44"/>
      <c r="M68" s="44"/>
      <c r="N68" s="275" t="s">
        <v>87</v>
      </c>
      <c r="O68" s="42" t="s">
        <v>285</v>
      </c>
      <c r="P68" s="42" t="s">
        <v>285</v>
      </c>
      <c r="Q68" s="42" t="s">
        <v>272</v>
      </c>
      <c r="R68" s="126">
        <v>1</v>
      </c>
      <c r="S68" s="262">
        <v>1</v>
      </c>
      <c r="T68" s="124">
        <f>SUM(C68:M68)</f>
        <v>2.0833333333333332E-2</v>
      </c>
      <c r="U68" s="124">
        <f t="shared" si="74"/>
        <v>2.7777777777777786</v>
      </c>
      <c r="V68" s="124">
        <f t="shared" si="75"/>
        <v>17.107638888888886</v>
      </c>
      <c r="W68" s="125">
        <f t="shared" si="66"/>
        <v>0.55000000000000004</v>
      </c>
      <c r="X68" s="193">
        <f t="shared" si="66"/>
        <v>73.8</v>
      </c>
      <c r="Y68" s="99">
        <f t="shared" si="67"/>
        <v>0.06</v>
      </c>
      <c r="Z68" s="98">
        <f t="shared" si="68"/>
        <v>45.44</v>
      </c>
      <c r="AA68" s="42" t="s">
        <v>285</v>
      </c>
      <c r="AB68" s="42" t="s">
        <v>285</v>
      </c>
      <c r="AC68" s="264">
        <v>1</v>
      </c>
      <c r="AD68" s="224">
        <v>2.0833333333333332E-2</v>
      </c>
      <c r="AE68" s="40">
        <f t="shared" si="76"/>
        <v>2.6902777777777773</v>
      </c>
      <c r="AF68" s="40">
        <f t="shared" si="77"/>
        <v>16.663888888888902</v>
      </c>
      <c r="AG68" s="39">
        <f t="shared" si="69"/>
        <v>0.59</v>
      </c>
      <c r="AH68" s="187">
        <f t="shared" si="70"/>
        <v>76.2</v>
      </c>
      <c r="AI68" s="99">
        <f t="shared" si="71"/>
        <v>0.06</v>
      </c>
      <c r="AJ68" s="98">
        <f t="shared" si="72"/>
        <v>44.22</v>
      </c>
      <c r="AK68" s="60" t="s">
        <v>123</v>
      </c>
      <c r="AL68" s="45" t="s">
        <v>124</v>
      </c>
      <c r="AM68" s="45" t="s">
        <v>124</v>
      </c>
      <c r="AN68" s="59" t="s">
        <v>124</v>
      </c>
      <c r="AO68" s="144">
        <f t="shared" si="73"/>
        <v>100</v>
      </c>
    </row>
    <row r="69" spans="1:41" ht="33" customHeight="1">
      <c r="A69" s="58" t="s">
        <v>305</v>
      </c>
      <c r="B69" s="181">
        <v>1</v>
      </c>
      <c r="C69" s="209"/>
      <c r="D69" s="138"/>
      <c r="E69" s="238">
        <v>2.7777777777777776E-2</v>
      </c>
      <c r="F69" s="255"/>
      <c r="G69" s="258"/>
      <c r="H69" s="44"/>
      <c r="I69" s="44"/>
      <c r="J69" s="44"/>
      <c r="K69" s="97"/>
      <c r="L69" s="44"/>
      <c r="M69" s="44"/>
      <c r="N69" s="275" t="s">
        <v>87</v>
      </c>
      <c r="O69" s="42" t="s">
        <v>285</v>
      </c>
      <c r="P69" s="42" t="s">
        <v>285</v>
      </c>
      <c r="Q69" s="42" t="s">
        <v>272</v>
      </c>
      <c r="R69" s="289">
        <v>1</v>
      </c>
      <c r="S69" s="262">
        <v>1</v>
      </c>
      <c r="T69" s="287">
        <f t="shared" si="65"/>
        <v>2.7777777777777776E-2</v>
      </c>
      <c r="U69" s="40">
        <f t="shared" si="74"/>
        <v>2.8055555555555562</v>
      </c>
      <c r="V69" s="40">
        <f t="shared" si="75"/>
        <v>17.135416666666664</v>
      </c>
      <c r="W69" s="39">
        <f t="shared" si="66"/>
        <v>0.74</v>
      </c>
      <c r="X69" s="187">
        <f t="shared" si="66"/>
        <v>74.540000000000006</v>
      </c>
      <c r="Y69" s="99">
        <f t="shared" si="67"/>
        <v>7.0000000000000007E-2</v>
      </c>
      <c r="Z69" s="98">
        <f t="shared" si="68"/>
        <v>45.51</v>
      </c>
      <c r="AA69" s="42" t="s">
        <v>285</v>
      </c>
      <c r="AB69" s="42" t="s">
        <v>285</v>
      </c>
      <c r="AC69" s="264">
        <v>1</v>
      </c>
      <c r="AD69" s="224">
        <v>2.0833333333333332E-2</v>
      </c>
      <c r="AE69" s="40">
        <f t="shared" si="76"/>
        <v>2.7111111111111108</v>
      </c>
      <c r="AF69" s="40">
        <f t="shared" si="77"/>
        <v>16.684722222222234</v>
      </c>
      <c r="AG69" s="39">
        <f t="shared" si="69"/>
        <v>0.59</v>
      </c>
      <c r="AH69" s="187">
        <f t="shared" si="70"/>
        <v>76.790000000000006</v>
      </c>
      <c r="AI69" s="99">
        <f t="shared" si="71"/>
        <v>0.06</v>
      </c>
      <c r="AJ69" s="98">
        <f t="shared" si="72"/>
        <v>44.28</v>
      </c>
      <c r="AK69" s="60" t="s">
        <v>123</v>
      </c>
      <c r="AL69" s="45" t="s">
        <v>124</v>
      </c>
      <c r="AM69" s="45" t="s">
        <v>124</v>
      </c>
      <c r="AN69" s="59" t="s">
        <v>124</v>
      </c>
      <c r="AO69" s="144">
        <f t="shared" si="73"/>
        <v>75</v>
      </c>
    </row>
    <row r="70" spans="1:41" ht="33" customHeight="1">
      <c r="A70" s="58" t="s">
        <v>306</v>
      </c>
      <c r="B70" s="44">
        <v>1</v>
      </c>
      <c r="C70" s="128"/>
      <c r="D70" s="283"/>
      <c r="E70" s="206">
        <v>2.7777777777777776E-2</v>
      </c>
      <c r="F70" s="255"/>
      <c r="G70" s="46"/>
      <c r="H70" s="44"/>
      <c r="I70" s="44"/>
      <c r="J70" s="206"/>
      <c r="K70" s="97"/>
      <c r="L70" s="44"/>
      <c r="M70" s="47"/>
      <c r="N70" s="275" t="s">
        <v>87</v>
      </c>
      <c r="O70" s="42" t="s">
        <v>285</v>
      </c>
      <c r="P70" s="42" t="s">
        <v>285</v>
      </c>
      <c r="Q70" s="42" t="s">
        <v>272</v>
      </c>
      <c r="R70" s="289">
        <v>1</v>
      </c>
      <c r="S70" s="262">
        <v>1</v>
      </c>
      <c r="T70" s="287">
        <f>SUM(C70:M70)</f>
        <v>2.7777777777777776E-2</v>
      </c>
      <c r="U70" s="40">
        <f t="shared" si="74"/>
        <v>2.8333333333333339</v>
      </c>
      <c r="V70" s="40">
        <f t="shared" si="75"/>
        <v>17.163194444444443</v>
      </c>
      <c r="W70" s="39">
        <f t="shared" si="66"/>
        <v>0.74</v>
      </c>
      <c r="X70" s="187">
        <f t="shared" si="66"/>
        <v>75.28</v>
      </c>
      <c r="Y70" s="99">
        <f t="shared" si="67"/>
        <v>7.0000000000000007E-2</v>
      </c>
      <c r="Z70" s="98">
        <f t="shared" si="68"/>
        <v>45.59</v>
      </c>
      <c r="AA70" s="42" t="s">
        <v>285</v>
      </c>
      <c r="AB70" s="42" t="s">
        <v>285</v>
      </c>
      <c r="AC70" s="264">
        <v>1</v>
      </c>
      <c r="AD70" s="224">
        <v>1.0416666666666666E-2</v>
      </c>
      <c r="AE70" s="40">
        <f t="shared" si="76"/>
        <v>2.7215277777777773</v>
      </c>
      <c r="AF70" s="40">
        <f t="shared" si="77"/>
        <v>16.695138888888902</v>
      </c>
      <c r="AG70" s="39">
        <f t="shared" si="69"/>
        <v>0.3</v>
      </c>
      <c r="AH70" s="187">
        <f t="shared" si="70"/>
        <v>77.08</v>
      </c>
      <c r="AI70" s="99">
        <f t="shared" si="71"/>
        <v>0.03</v>
      </c>
      <c r="AJ70" s="98">
        <f t="shared" si="72"/>
        <v>44.3</v>
      </c>
      <c r="AK70" s="60" t="s">
        <v>123</v>
      </c>
      <c r="AL70" s="45" t="s">
        <v>124</v>
      </c>
      <c r="AM70" s="45" t="s">
        <v>124</v>
      </c>
      <c r="AN70" s="59" t="s">
        <v>124</v>
      </c>
      <c r="AO70" s="144">
        <f t="shared" si="73"/>
        <v>37.5</v>
      </c>
    </row>
    <row r="71" spans="1:41" ht="33" customHeight="1">
      <c r="A71" s="58" t="s">
        <v>307</v>
      </c>
      <c r="B71" s="44">
        <v>1</v>
      </c>
      <c r="C71" s="128"/>
      <c r="D71" s="206"/>
      <c r="E71" s="206"/>
      <c r="F71" s="47">
        <v>4.1666666666666664E-2</v>
      </c>
      <c r="G71" s="206"/>
      <c r="H71" s="206"/>
      <c r="I71" s="47"/>
      <c r="J71" s="206"/>
      <c r="K71" s="206"/>
      <c r="L71" s="44"/>
      <c r="M71" s="47"/>
      <c r="N71" s="275" t="s">
        <v>87</v>
      </c>
      <c r="O71" s="42" t="s">
        <v>285</v>
      </c>
      <c r="P71" s="42" t="s">
        <v>285</v>
      </c>
      <c r="Q71" s="42" t="s">
        <v>272</v>
      </c>
      <c r="R71" s="289">
        <v>3</v>
      </c>
      <c r="S71" s="262">
        <v>1</v>
      </c>
      <c r="T71" s="287">
        <f t="shared" ref="T71:T75" si="78">SUM(C71:M71)</f>
        <v>4.1666666666666664E-2</v>
      </c>
      <c r="U71" s="40">
        <f t="shared" ref="U71:U75" si="79">U70+T71</f>
        <v>2.8750000000000004</v>
      </c>
      <c r="V71" s="40">
        <f t="shared" ref="V71:V75" si="80">V70+T71</f>
        <v>17.204861111111111</v>
      </c>
      <c r="W71" s="39">
        <f t="shared" ref="W71:W75" si="81">ROUND(T71/$T$86*100,2)</f>
        <v>1.1100000000000001</v>
      </c>
      <c r="X71" s="187">
        <f t="shared" ref="X71:X75" si="82">ROUND(U71/$T$86*100,2)</f>
        <v>76.38</v>
      </c>
      <c r="Y71" s="99">
        <f t="shared" si="67"/>
        <v>0.11</v>
      </c>
      <c r="Z71" s="98">
        <f t="shared" si="68"/>
        <v>45.7</v>
      </c>
      <c r="AA71" s="42" t="s">
        <v>285</v>
      </c>
      <c r="AB71" s="42" t="s">
        <v>285</v>
      </c>
      <c r="AC71" s="264">
        <v>1</v>
      </c>
      <c r="AD71" s="224">
        <v>4.1666666666666664E-2</v>
      </c>
      <c r="AE71" s="40">
        <f t="shared" si="76"/>
        <v>2.7631944444444438</v>
      </c>
      <c r="AF71" s="40">
        <f t="shared" ref="AF71:AF75" si="83">AF70+AD71</f>
        <v>16.73680555555557</v>
      </c>
      <c r="AG71" s="39">
        <f t="shared" si="69"/>
        <v>1.18</v>
      </c>
      <c r="AH71" s="187">
        <f t="shared" si="70"/>
        <v>78.27</v>
      </c>
      <c r="AI71" s="99">
        <f t="shared" si="71"/>
        <v>0.11</v>
      </c>
      <c r="AJ71" s="98">
        <f t="shared" si="72"/>
        <v>44.41</v>
      </c>
      <c r="AK71" s="60" t="s">
        <v>123</v>
      </c>
      <c r="AL71" s="45" t="s">
        <v>124</v>
      </c>
      <c r="AM71" s="45" t="s">
        <v>124</v>
      </c>
      <c r="AN71" s="59" t="s">
        <v>124</v>
      </c>
      <c r="AO71" s="144">
        <f t="shared" si="73"/>
        <v>100</v>
      </c>
    </row>
    <row r="72" spans="1:41" ht="33" customHeight="1">
      <c r="A72" s="58" t="s">
        <v>308</v>
      </c>
      <c r="B72" s="44">
        <v>1</v>
      </c>
      <c r="C72" s="128"/>
      <c r="D72" s="206"/>
      <c r="E72" s="206"/>
      <c r="F72" s="206"/>
      <c r="G72" s="206"/>
      <c r="H72" s="206"/>
      <c r="I72" s="47">
        <v>4.1666666666666664E-2</v>
      </c>
      <c r="J72" s="206"/>
      <c r="K72" s="206"/>
      <c r="L72" s="44"/>
      <c r="M72" s="47"/>
      <c r="N72" s="275" t="s">
        <v>87</v>
      </c>
      <c r="O72" s="42" t="s">
        <v>285</v>
      </c>
      <c r="P72" s="42" t="s">
        <v>285</v>
      </c>
      <c r="Q72" s="42" t="s">
        <v>272</v>
      </c>
      <c r="R72" s="289">
        <v>2</v>
      </c>
      <c r="S72" s="262">
        <v>1</v>
      </c>
      <c r="T72" s="287">
        <f t="shared" si="78"/>
        <v>4.1666666666666664E-2</v>
      </c>
      <c r="U72" s="40">
        <f t="shared" si="79"/>
        <v>2.916666666666667</v>
      </c>
      <c r="V72" s="40">
        <f t="shared" si="80"/>
        <v>17.246527777777779</v>
      </c>
      <c r="W72" s="39">
        <f t="shared" si="81"/>
        <v>1.1100000000000001</v>
      </c>
      <c r="X72" s="187">
        <f t="shared" si="82"/>
        <v>77.489999999999995</v>
      </c>
      <c r="Y72" s="99">
        <f t="shared" si="67"/>
        <v>0.11</v>
      </c>
      <c r="Z72" s="98">
        <f t="shared" si="68"/>
        <v>45.81</v>
      </c>
      <c r="AA72" s="42" t="s">
        <v>285</v>
      </c>
      <c r="AB72" s="42" t="s">
        <v>285</v>
      </c>
      <c r="AC72" s="264">
        <v>1</v>
      </c>
      <c r="AD72" s="224">
        <v>2.7777777777777776E-2</v>
      </c>
      <c r="AE72" s="40">
        <f t="shared" si="76"/>
        <v>2.7909722222222215</v>
      </c>
      <c r="AF72" s="40">
        <f t="shared" si="83"/>
        <v>16.764583333333348</v>
      </c>
      <c r="AG72" s="39">
        <f t="shared" si="69"/>
        <v>0.79</v>
      </c>
      <c r="AH72" s="187">
        <f t="shared" si="70"/>
        <v>79.05</v>
      </c>
      <c r="AI72" s="99">
        <f t="shared" si="71"/>
        <v>7.0000000000000007E-2</v>
      </c>
      <c r="AJ72" s="98">
        <f t="shared" si="72"/>
        <v>44.49</v>
      </c>
      <c r="AK72" s="60" t="s">
        <v>123</v>
      </c>
      <c r="AL72" s="45" t="s">
        <v>124</v>
      </c>
      <c r="AM72" s="45" t="s">
        <v>124</v>
      </c>
      <c r="AN72" s="59" t="s">
        <v>124</v>
      </c>
      <c r="AO72" s="144">
        <f t="shared" si="73"/>
        <v>66.666666666666657</v>
      </c>
    </row>
    <row r="73" spans="1:41" ht="33" customHeight="1">
      <c r="A73" s="58" t="s">
        <v>309</v>
      </c>
      <c r="B73" s="44">
        <v>1</v>
      </c>
      <c r="C73" s="128"/>
      <c r="D73" s="206"/>
      <c r="E73" s="206"/>
      <c r="F73" s="206"/>
      <c r="G73" s="47">
        <v>4.1666666666666664E-2</v>
      </c>
      <c r="H73" s="206"/>
      <c r="I73" s="206"/>
      <c r="J73" s="206"/>
      <c r="K73" s="206"/>
      <c r="L73" s="44"/>
      <c r="M73" s="47"/>
      <c r="N73" s="275" t="s">
        <v>87</v>
      </c>
      <c r="O73" s="42" t="s">
        <v>285</v>
      </c>
      <c r="P73" s="42" t="s">
        <v>285</v>
      </c>
      <c r="Q73" s="42" t="s">
        <v>272</v>
      </c>
      <c r="R73" s="289">
        <v>2</v>
      </c>
      <c r="S73" s="262">
        <v>1</v>
      </c>
      <c r="T73" s="287">
        <f t="shared" si="78"/>
        <v>4.1666666666666664E-2</v>
      </c>
      <c r="U73" s="40">
        <f t="shared" si="79"/>
        <v>2.9583333333333335</v>
      </c>
      <c r="V73" s="40">
        <f t="shared" si="80"/>
        <v>17.288194444444446</v>
      </c>
      <c r="W73" s="39">
        <f t="shared" si="81"/>
        <v>1.1100000000000001</v>
      </c>
      <c r="X73" s="187">
        <f t="shared" si="82"/>
        <v>78.599999999999994</v>
      </c>
      <c r="Y73" s="99">
        <f t="shared" si="67"/>
        <v>0.11</v>
      </c>
      <c r="Z73" s="98">
        <f t="shared" si="68"/>
        <v>45.92</v>
      </c>
      <c r="AA73" s="42" t="s">
        <v>285</v>
      </c>
      <c r="AB73" s="42" t="s">
        <v>290</v>
      </c>
      <c r="AC73" s="264">
        <v>2</v>
      </c>
      <c r="AD73" s="224">
        <v>3.4722222222222224E-2</v>
      </c>
      <c r="AE73" s="40">
        <f t="shared" ref="AE73:AE75" si="84">AE72+AD73</f>
        <v>2.8256944444444438</v>
      </c>
      <c r="AF73" s="40">
        <f>AF72+AD73</f>
        <v>16.79930555555557</v>
      </c>
      <c r="AG73" s="39">
        <f t="shared" si="69"/>
        <v>0.98</v>
      </c>
      <c r="AH73" s="187">
        <f t="shared" si="70"/>
        <v>80.040000000000006</v>
      </c>
      <c r="AI73" s="99">
        <f t="shared" si="71"/>
        <v>0.09</v>
      </c>
      <c r="AJ73" s="98">
        <f t="shared" si="72"/>
        <v>44.58</v>
      </c>
      <c r="AK73" s="60" t="s">
        <v>123</v>
      </c>
      <c r="AL73" s="45" t="s">
        <v>124</v>
      </c>
      <c r="AM73" s="45" t="s">
        <v>124</v>
      </c>
      <c r="AN73" s="59" t="s">
        <v>124</v>
      </c>
      <c r="AO73" s="144">
        <f t="shared" si="73"/>
        <v>83.333333333333343</v>
      </c>
    </row>
    <row r="74" spans="1:41" ht="33" customHeight="1">
      <c r="A74" s="58" t="s">
        <v>310</v>
      </c>
      <c r="B74" s="44">
        <v>1</v>
      </c>
      <c r="C74" s="128"/>
      <c r="D74" s="206"/>
      <c r="E74" s="206"/>
      <c r="F74" s="206"/>
      <c r="G74" s="206"/>
      <c r="H74" s="47">
        <v>4.1666666666666664E-2</v>
      </c>
      <c r="I74" s="206"/>
      <c r="J74" s="206"/>
      <c r="K74" s="206"/>
      <c r="L74" s="44"/>
      <c r="M74" s="47"/>
      <c r="N74" s="275" t="s">
        <v>87</v>
      </c>
      <c r="O74" s="42" t="s">
        <v>285</v>
      </c>
      <c r="P74" s="42" t="s">
        <v>285</v>
      </c>
      <c r="Q74" s="42" t="s">
        <v>272</v>
      </c>
      <c r="R74" s="289">
        <v>1</v>
      </c>
      <c r="S74" s="262">
        <v>1</v>
      </c>
      <c r="T74" s="287">
        <f t="shared" si="78"/>
        <v>4.1666666666666664E-2</v>
      </c>
      <c r="U74" s="40">
        <f t="shared" si="79"/>
        <v>3</v>
      </c>
      <c r="V74" s="40">
        <f t="shared" si="80"/>
        <v>17.329861111111114</v>
      </c>
      <c r="W74" s="39">
        <f t="shared" si="81"/>
        <v>1.1100000000000001</v>
      </c>
      <c r="X74" s="187">
        <f t="shared" si="82"/>
        <v>79.7</v>
      </c>
      <c r="Y74" s="99">
        <f t="shared" si="67"/>
        <v>0.11</v>
      </c>
      <c r="Z74" s="98">
        <f t="shared" si="68"/>
        <v>46.03</v>
      </c>
      <c r="AA74" s="42" t="s">
        <v>285</v>
      </c>
      <c r="AB74" s="42" t="s">
        <v>285</v>
      </c>
      <c r="AC74" s="264">
        <v>1</v>
      </c>
      <c r="AD74" s="224">
        <v>2.0833333333333332E-2</v>
      </c>
      <c r="AE74" s="40">
        <f>AE73+AD74</f>
        <v>2.8465277777777773</v>
      </c>
      <c r="AF74" s="40">
        <f t="shared" si="83"/>
        <v>16.820138888888902</v>
      </c>
      <c r="AG74" s="39">
        <f t="shared" si="69"/>
        <v>0.59</v>
      </c>
      <c r="AH74" s="187">
        <f t="shared" si="70"/>
        <v>80.63</v>
      </c>
      <c r="AI74" s="99">
        <f t="shared" si="71"/>
        <v>0.06</v>
      </c>
      <c r="AJ74" s="98">
        <f t="shared" si="72"/>
        <v>44.64</v>
      </c>
      <c r="AK74" s="60" t="s">
        <v>123</v>
      </c>
      <c r="AL74" s="45" t="s">
        <v>124</v>
      </c>
      <c r="AM74" s="45" t="s">
        <v>124</v>
      </c>
      <c r="AN74" s="59" t="s">
        <v>124</v>
      </c>
      <c r="AO74" s="144">
        <f>AD74/T74*100</f>
        <v>50</v>
      </c>
    </row>
    <row r="75" spans="1:41" ht="33" customHeight="1">
      <c r="A75" s="58" t="s">
        <v>311</v>
      </c>
      <c r="B75" s="44">
        <v>1</v>
      </c>
      <c r="C75" s="128"/>
      <c r="D75" s="206"/>
      <c r="E75" s="206"/>
      <c r="F75" s="206"/>
      <c r="G75" s="206"/>
      <c r="H75" s="206"/>
      <c r="I75" s="206"/>
      <c r="J75" s="206"/>
      <c r="K75" s="206"/>
      <c r="L75" s="44"/>
      <c r="M75" s="206">
        <v>1.3888888888888888E-2</v>
      </c>
      <c r="N75" s="275" t="s">
        <v>87</v>
      </c>
      <c r="O75" s="42" t="s">
        <v>285</v>
      </c>
      <c r="P75" s="42" t="s">
        <v>285</v>
      </c>
      <c r="Q75" s="42" t="s">
        <v>272</v>
      </c>
      <c r="R75" s="289">
        <v>1</v>
      </c>
      <c r="S75" s="262">
        <v>1</v>
      </c>
      <c r="T75" s="287">
        <f t="shared" si="78"/>
        <v>1.3888888888888888E-2</v>
      </c>
      <c r="U75" s="40">
        <f t="shared" si="79"/>
        <v>3.0138888888888888</v>
      </c>
      <c r="V75" s="40">
        <f t="shared" si="80"/>
        <v>17.343750000000004</v>
      </c>
      <c r="W75" s="39">
        <f t="shared" si="81"/>
        <v>0.37</v>
      </c>
      <c r="X75" s="187">
        <f t="shared" si="82"/>
        <v>80.069999999999993</v>
      </c>
      <c r="Y75" s="99">
        <f t="shared" si="67"/>
        <v>0.04</v>
      </c>
      <c r="Z75" s="98">
        <f t="shared" si="68"/>
        <v>46.07</v>
      </c>
      <c r="AA75" s="42" t="s">
        <v>290</v>
      </c>
      <c r="AB75" s="42" t="s">
        <v>290</v>
      </c>
      <c r="AC75" s="264">
        <v>1</v>
      </c>
      <c r="AD75" s="224">
        <v>1.0416666666666666E-2</v>
      </c>
      <c r="AE75" s="40">
        <f t="shared" si="84"/>
        <v>2.8569444444444438</v>
      </c>
      <c r="AF75" s="40">
        <f t="shared" si="83"/>
        <v>16.83055555555557</v>
      </c>
      <c r="AG75" s="39">
        <f t="shared" si="69"/>
        <v>0.3</v>
      </c>
      <c r="AH75" s="187">
        <f t="shared" si="70"/>
        <v>80.92</v>
      </c>
      <c r="AI75" s="99">
        <f t="shared" si="71"/>
        <v>0.03</v>
      </c>
      <c r="AJ75" s="98">
        <f t="shared" si="72"/>
        <v>44.66</v>
      </c>
      <c r="AK75" s="60" t="s">
        <v>123</v>
      </c>
      <c r="AL75" s="45" t="s">
        <v>124</v>
      </c>
      <c r="AM75" s="45" t="s">
        <v>124</v>
      </c>
      <c r="AN75" s="59" t="s">
        <v>124</v>
      </c>
      <c r="AO75" s="144">
        <f>AD75/T75*100</f>
        <v>75</v>
      </c>
    </row>
    <row r="76" spans="1:41" ht="47.4">
      <c r="A76" s="61" t="s">
        <v>116</v>
      </c>
      <c r="B76" s="62"/>
      <c r="C76" s="63">
        <f>SUM(C61:C75)</f>
        <v>4.1666666666666664E-2</v>
      </c>
      <c r="D76" s="63">
        <f t="shared" ref="D76:M76" si="85">SUM(D61:D75)</f>
        <v>2.0833333333333332E-2</v>
      </c>
      <c r="E76" s="63">
        <f t="shared" si="85"/>
        <v>5.5555555555555552E-2</v>
      </c>
      <c r="F76" s="63">
        <f t="shared" si="85"/>
        <v>6.25E-2</v>
      </c>
      <c r="G76" s="63">
        <f>SUM(G61:G75)</f>
        <v>9.0277777777777762E-2</v>
      </c>
      <c r="H76" s="63">
        <f t="shared" si="85"/>
        <v>4.1666666666666664E-2</v>
      </c>
      <c r="I76" s="63">
        <f t="shared" si="85"/>
        <v>6.25E-2</v>
      </c>
      <c r="J76" s="63">
        <f t="shared" si="85"/>
        <v>0</v>
      </c>
      <c r="K76" s="63">
        <f t="shared" si="85"/>
        <v>4.1666666666666664E-2</v>
      </c>
      <c r="L76" s="63">
        <f t="shared" si="85"/>
        <v>2.0833333333333332E-2</v>
      </c>
      <c r="M76" s="63">
        <f t="shared" si="85"/>
        <v>3.4722222222222224E-2</v>
      </c>
      <c r="N76" s="62"/>
      <c r="O76" s="62"/>
      <c r="P76" s="62"/>
      <c r="Q76" s="62"/>
      <c r="R76" s="62"/>
      <c r="S76" s="288"/>
      <c r="T76" s="63">
        <f>SUM(T61:T75)</f>
        <v>0.47222222222222227</v>
      </c>
      <c r="U76" s="63">
        <f>U75</f>
        <v>3.0138888888888888</v>
      </c>
      <c r="V76" s="63">
        <f>V75</f>
        <v>17.343750000000004</v>
      </c>
      <c r="W76" s="62">
        <f>ROUND(T76/$T$86*100,2)</f>
        <v>12.55</v>
      </c>
      <c r="X76" s="62">
        <f t="shared" si="66"/>
        <v>80.069999999999993</v>
      </c>
      <c r="Y76" s="103">
        <f>ROUND(T76/$U$16*100,2)</f>
        <v>1.25</v>
      </c>
      <c r="Z76" s="104">
        <f>ROUND(V76/$U$16*100,2)</f>
        <v>46.07</v>
      </c>
      <c r="AA76" s="62"/>
      <c r="AB76" s="62"/>
      <c r="AC76" s="62"/>
      <c r="AD76" s="63">
        <f>SUM(AD61:AD75)</f>
        <v>0.34027777777777773</v>
      </c>
      <c r="AE76" s="63">
        <f>AE75</f>
        <v>2.8569444444444438</v>
      </c>
      <c r="AF76" s="63">
        <f>AF75</f>
        <v>16.83055555555557</v>
      </c>
      <c r="AG76" s="62">
        <f>ROUND(AD76/$AD$86*100,2)</f>
        <v>9.64</v>
      </c>
      <c r="AH76" s="62">
        <f>ROUND(AE76/$AD$86*100,2)</f>
        <v>80.92</v>
      </c>
      <c r="AI76" s="103">
        <f t="shared" si="71"/>
        <v>0.9</v>
      </c>
      <c r="AJ76" s="104">
        <f t="shared" si="72"/>
        <v>44.66</v>
      </c>
      <c r="AK76" s="64"/>
      <c r="AL76" s="62"/>
      <c r="AM76" s="62"/>
      <c r="AN76" s="65"/>
      <c r="AO76" s="65"/>
    </row>
    <row r="77" spans="1:41" ht="47.4">
      <c r="A77" s="66" t="s">
        <v>257</v>
      </c>
      <c r="B77" s="584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84"/>
      <c r="S77" s="584"/>
      <c r="T77" s="584"/>
      <c r="U77" s="584"/>
      <c r="V77" s="584"/>
      <c r="W77" s="584"/>
      <c r="X77" s="584"/>
      <c r="Y77" s="584"/>
      <c r="Z77" s="584"/>
      <c r="AA77" s="584"/>
      <c r="AB77" s="584"/>
      <c r="AC77" s="584"/>
      <c r="AD77" s="584"/>
      <c r="AE77" s="584"/>
      <c r="AF77" s="584"/>
      <c r="AG77" s="584"/>
      <c r="AH77" s="584"/>
      <c r="AI77" s="584"/>
      <c r="AJ77" s="584"/>
      <c r="AK77" s="584"/>
      <c r="AL77" s="584"/>
      <c r="AM77" s="584"/>
      <c r="AN77" s="584"/>
      <c r="AO77" s="584"/>
    </row>
    <row r="78" spans="1:41" ht="33" customHeight="1">
      <c r="A78" s="95" t="s">
        <v>258</v>
      </c>
      <c r="B78" s="44">
        <v>10</v>
      </c>
      <c r="C78" s="47">
        <v>4.1666666666666664E-2</v>
      </c>
      <c r="D78" s="47">
        <v>4.1666666666666664E-2</v>
      </c>
      <c r="E78" s="47">
        <v>4.1666666666666664E-2</v>
      </c>
      <c r="F78" s="47">
        <v>4.1666666666666664E-2</v>
      </c>
      <c r="G78" s="47">
        <v>4.1666666666666664E-2</v>
      </c>
      <c r="H78" s="47">
        <v>4.1666666666666664E-2</v>
      </c>
      <c r="I78" s="47">
        <v>4.1666666666666664E-2</v>
      </c>
      <c r="J78" s="47">
        <v>4.1666666666666664E-2</v>
      </c>
      <c r="K78" s="47">
        <v>4.1666666666666664E-2</v>
      </c>
      <c r="L78" s="47">
        <v>4.1666666666666664E-2</v>
      </c>
      <c r="M78" s="47">
        <v>4.1666666666666664E-2</v>
      </c>
      <c r="N78" s="275" t="s">
        <v>87</v>
      </c>
      <c r="O78" s="42" t="s">
        <v>275</v>
      </c>
      <c r="P78" s="42" t="s">
        <v>275</v>
      </c>
      <c r="Q78" s="42" t="s">
        <v>272</v>
      </c>
      <c r="R78" s="98">
        <v>2</v>
      </c>
      <c r="S78" s="262">
        <v>1</v>
      </c>
      <c r="T78" s="40">
        <f>SUM(C78:M78)</f>
        <v>0.45833333333333337</v>
      </c>
      <c r="U78" s="67">
        <f>U76+T78</f>
        <v>3.4722222222222223</v>
      </c>
      <c r="V78" s="67">
        <f>V76+T78</f>
        <v>17.802083333333336</v>
      </c>
      <c r="W78" s="39">
        <f>ROUND(T78/$T$86*100,2)</f>
        <v>12.18</v>
      </c>
      <c r="X78" s="187">
        <f>ROUND(U78/$T$86*100,2)</f>
        <v>92.25</v>
      </c>
      <c r="Y78" s="99">
        <f t="shared" ref="Y78:Y83" si="86">ROUND(T78/$U$17*100,2)</f>
        <v>1.22</v>
      </c>
      <c r="Z78" s="98">
        <f t="shared" ref="Z78:Z83" si="87">ROUND(V78/$U$17*100,2)</f>
        <v>47.28</v>
      </c>
      <c r="AA78" s="42" t="s">
        <v>275</v>
      </c>
      <c r="AB78" s="42" t="s">
        <v>275</v>
      </c>
      <c r="AC78" s="264">
        <v>1</v>
      </c>
      <c r="AD78" s="224">
        <v>0.45833333333333331</v>
      </c>
      <c r="AE78" s="40">
        <f>AE76+AD78</f>
        <v>3.3152777777777773</v>
      </c>
      <c r="AF78" s="40">
        <f>AF76+AD78</f>
        <v>17.288888888888902</v>
      </c>
      <c r="AG78" s="39">
        <f t="shared" ref="AG78:AG82" si="88">ROUND(AD78/$AD$86*100,2)</f>
        <v>12.98</v>
      </c>
      <c r="AH78" s="187">
        <f t="shared" ref="AH78:AH83" si="89">ROUND(AE78/$AD$86*100,2)</f>
        <v>93.9</v>
      </c>
      <c r="AI78" s="99">
        <f t="shared" ref="AI78:AI84" si="90">ROUND(AD78/$Y$17*100,2)</f>
        <v>1.22</v>
      </c>
      <c r="AJ78" s="98">
        <f t="shared" ref="AJ78:AJ84" si="91">ROUND(AF78/$Y$17*100,2)</f>
        <v>45.88</v>
      </c>
      <c r="AK78" s="60" t="s">
        <v>123</v>
      </c>
      <c r="AL78" s="45" t="s">
        <v>124</v>
      </c>
      <c r="AM78" s="45" t="s">
        <v>124</v>
      </c>
      <c r="AN78" s="59" t="s">
        <v>124</v>
      </c>
      <c r="AO78" s="144">
        <f t="shared" ref="AO78:AO83" si="92">AD78/T78*100</f>
        <v>99.999999999999986</v>
      </c>
    </row>
    <row r="79" spans="1:41" ht="33" customHeight="1">
      <c r="A79" s="95" t="s">
        <v>312</v>
      </c>
      <c r="B79" s="44">
        <v>1</v>
      </c>
      <c r="C79" s="67"/>
      <c r="D79" s="67"/>
      <c r="E79" s="206"/>
      <c r="F79" s="259"/>
      <c r="G79" s="67"/>
      <c r="H79" s="67"/>
      <c r="I79" s="47"/>
      <c r="J79" s="67"/>
      <c r="K79" s="47">
        <v>4.1666666666666664E-2</v>
      </c>
      <c r="L79" s="67"/>
      <c r="M79" s="67"/>
      <c r="N79" s="275" t="s">
        <v>87</v>
      </c>
      <c r="O79" s="42" t="s">
        <v>271</v>
      </c>
      <c r="P79" s="42" t="s">
        <v>271</v>
      </c>
      <c r="Q79" s="42" t="s">
        <v>272</v>
      </c>
      <c r="R79" s="98">
        <v>2</v>
      </c>
      <c r="S79" s="262">
        <v>1</v>
      </c>
      <c r="T79" s="40">
        <f t="shared" ref="T79:T83" si="93">SUM(C79:M79)</f>
        <v>4.1666666666666664E-2</v>
      </c>
      <c r="U79" s="67">
        <f>U78+T79</f>
        <v>3.5138888888888888</v>
      </c>
      <c r="V79" s="67">
        <f>V78+T79</f>
        <v>17.843750000000004</v>
      </c>
      <c r="W79" s="39">
        <f>ROUND(T79/$T$86*100,2)</f>
        <v>1.1100000000000001</v>
      </c>
      <c r="X79" s="187">
        <f>ROUND(U79/$T$86*100,2)</f>
        <v>93.36</v>
      </c>
      <c r="Y79" s="99">
        <f t="shared" si="86"/>
        <v>0.11</v>
      </c>
      <c r="Z79" s="98">
        <f t="shared" si="87"/>
        <v>47.39</v>
      </c>
      <c r="AA79" s="42" t="s">
        <v>271</v>
      </c>
      <c r="AB79" s="42" t="s">
        <v>271</v>
      </c>
      <c r="AC79" s="264">
        <v>1</v>
      </c>
      <c r="AD79" s="224">
        <v>2.7777777777777776E-2</v>
      </c>
      <c r="AE79" s="40">
        <f>AE78+AD79</f>
        <v>3.343055555555555</v>
      </c>
      <c r="AF79" s="40">
        <f>AF78+AD79</f>
        <v>17.316666666666681</v>
      </c>
      <c r="AG79" s="39">
        <f t="shared" si="88"/>
        <v>0.79</v>
      </c>
      <c r="AH79" s="187">
        <f t="shared" si="89"/>
        <v>94.69</v>
      </c>
      <c r="AI79" s="99">
        <f t="shared" si="90"/>
        <v>7.0000000000000007E-2</v>
      </c>
      <c r="AJ79" s="98">
        <f t="shared" si="91"/>
        <v>45.95</v>
      </c>
      <c r="AK79" s="60" t="s">
        <v>123</v>
      </c>
      <c r="AL79" s="45" t="s">
        <v>124</v>
      </c>
      <c r="AM79" s="45" t="s">
        <v>124</v>
      </c>
      <c r="AN79" s="59" t="s">
        <v>124</v>
      </c>
      <c r="AO79" s="144">
        <f t="shared" si="92"/>
        <v>66.666666666666657</v>
      </c>
    </row>
    <row r="80" spans="1:41" ht="33" customHeight="1">
      <c r="A80" s="256" t="s">
        <v>313</v>
      </c>
      <c r="B80" s="44">
        <v>1</v>
      </c>
      <c r="C80" s="206"/>
      <c r="D80" s="67"/>
      <c r="E80" s="67"/>
      <c r="F80" s="67"/>
      <c r="G80" s="67"/>
      <c r="H80" s="67"/>
      <c r="I80" s="67"/>
      <c r="J80" s="47">
        <v>4.1666666666666664E-2</v>
      </c>
      <c r="K80" s="67"/>
      <c r="L80" s="286"/>
      <c r="M80" s="67"/>
      <c r="N80" s="275" t="s">
        <v>87</v>
      </c>
      <c r="O80" s="42" t="s">
        <v>271</v>
      </c>
      <c r="P80" s="42" t="s">
        <v>271</v>
      </c>
      <c r="Q80" s="42" t="s">
        <v>272</v>
      </c>
      <c r="R80" s="98">
        <v>3</v>
      </c>
      <c r="S80" s="262">
        <v>1</v>
      </c>
      <c r="T80" s="40">
        <f t="shared" si="93"/>
        <v>4.1666666666666664E-2</v>
      </c>
      <c r="U80" s="67">
        <f t="shared" ref="U80:U82" si="94">U79+T80</f>
        <v>3.5555555555555554</v>
      </c>
      <c r="V80" s="67">
        <f t="shared" ref="V80:V82" si="95">V79+T80</f>
        <v>17.885416666666671</v>
      </c>
      <c r="W80" s="39">
        <f t="shared" ref="W80:X83" si="96">ROUND(T80/$T$86*100,2)</f>
        <v>1.1100000000000001</v>
      </c>
      <c r="X80" s="187">
        <f t="shared" si="96"/>
        <v>94.46</v>
      </c>
      <c r="Y80" s="99">
        <f t="shared" si="86"/>
        <v>0.11</v>
      </c>
      <c r="Z80" s="98">
        <f t="shared" si="87"/>
        <v>47.51</v>
      </c>
      <c r="AA80" s="42" t="s">
        <v>285</v>
      </c>
      <c r="AB80" s="42" t="s">
        <v>285</v>
      </c>
      <c r="AC80" s="264">
        <v>1</v>
      </c>
      <c r="AD80" s="224">
        <v>8.3333333333333329E-2</v>
      </c>
      <c r="AE80" s="40">
        <f>AE79+AD80</f>
        <v>3.4263888888888885</v>
      </c>
      <c r="AF80" s="40">
        <f>AF79+AD80</f>
        <v>17.400000000000013</v>
      </c>
      <c r="AG80" s="39">
        <f t="shared" si="88"/>
        <v>2.36</v>
      </c>
      <c r="AH80" s="187">
        <f t="shared" si="89"/>
        <v>97.05</v>
      </c>
      <c r="AI80" s="99">
        <f t="shared" si="90"/>
        <v>0.22</v>
      </c>
      <c r="AJ80" s="98">
        <f t="shared" si="91"/>
        <v>46.17</v>
      </c>
      <c r="AK80" s="60" t="s">
        <v>123</v>
      </c>
      <c r="AL80" s="45" t="s">
        <v>124</v>
      </c>
      <c r="AM80" s="45" t="s">
        <v>124</v>
      </c>
      <c r="AN80" s="59" t="s">
        <v>124</v>
      </c>
      <c r="AO80" s="144">
        <f t="shared" si="92"/>
        <v>200</v>
      </c>
    </row>
    <row r="81" spans="1:41" ht="33" customHeight="1">
      <c r="A81" s="254" t="s">
        <v>314</v>
      </c>
      <c r="B81" s="255">
        <v>1</v>
      </c>
      <c r="C81" s="67"/>
      <c r="D81" s="67"/>
      <c r="E81" s="47"/>
      <c r="F81" s="67"/>
      <c r="G81" s="67"/>
      <c r="H81" s="206"/>
      <c r="I81" s="67"/>
      <c r="J81" s="47">
        <v>4.1666666666666664E-2</v>
      </c>
      <c r="K81" s="284"/>
      <c r="L81" s="141"/>
      <c r="M81" s="285"/>
      <c r="N81" s="409" t="s">
        <v>263</v>
      </c>
      <c r="O81" s="42" t="s">
        <v>285</v>
      </c>
      <c r="P81" s="42" t="s">
        <v>285</v>
      </c>
      <c r="Q81" s="42" t="s">
        <v>272</v>
      </c>
      <c r="R81" s="98">
        <v>3</v>
      </c>
      <c r="S81" s="262">
        <v>1</v>
      </c>
      <c r="T81" s="40">
        <f t="shared" si="93"/>
        <v>4.1666666666666664E-2</v>
      </c>
      <c r="U81" s="67">
        <f t="shared" si="94"/>
        <v>3.5972222222222219</v>
      </c>
      <c r="V81" s="67">
        <f>V80+T81</f>
        <v>17.927083333333339</v>
      </c>
      <c r="W81" s="39">
        <f t="shared" si="96"/>
        <v>1.1100000000000001</v>
      </c>
      <c r="X81" s="187">
        <f t="shared" si="96"/>
        <v>95.57</v>
      </c>
      <c r="Y81" s="99">
        <f t="shared" si="86"/>
        <v>0.11</v>
      </c>
      <c r="Z81" s="98">
        <f t="shared" si="87"/>
        <v>47.62</v>
      </c>
      <c r="AA81" s="223" t="s">
        <v>225</v>
      </c>
      <c r="AB81" s="223" t="s">
        <v>225</v>
      </c>
      <c r="AC81" s="264">
        <v>1</v>
      </c>
      <c r="AD81" s="224">
        <v>3.125E-2</v>
      </c>
      <c r="AE81" s="40">
        <f>AE80+AD81</f>
        <v>3.4576388888888885</v>
      </c>
      <c r="AF81" s="40">
        <f>AF80+AD81</f>
        <v>17.431250000000013</v>
      </c>
      <c r="AG81" s="39">
        <f t="shared" si="88"/>
        <v>0.89</v>
      </c>
      <c r="AH81" s="187">
        <f t="shared" si="89"/>
        <v>97.93</v>
      </c>
      <c r="AI81" s="99">
        <f t="shared" si="90"/>
        <v>0.08</v>
      </c>
      <c r="AJ81" s="98">
        <f t="shared" si="91"/>
        <v>46.26</v>
      </c>
      <c r="AK81" s="60" t="s">
        <v>123</v>
      </c>
      <c r="AL81" s="45" t="s">
        <v>124</v>
      </c>
      <c r="AM81" s="45" t="s">
        <v>124</v>
      </c>
      <c r="AN81" s="59" t="s">
        <v>124</v>
      </c>
      <c r="AO81" s="144">
        <f t="shared" si="92"/>
        <v>75</v>
      </c>
    </row>
    <row r="82" spans="1:41" ht="33" customHeight="1">
      <c r="A82" s="257" t="s">
        <v>315</v>
      </c>
      <c r="B82" s="44">
        <v>1</v>
      </c>
      <c r="C82" s="67"/>
      <c r="D82" s="67"/>
      <c r="E82" s="67"/>
      <c r="F82" s="67"/>
      <c r="G82" s="67"/>
      <c r="H82" s="67"/>
      <c r="I82" s="67"/>
      <c r="J82" s="67"/>
      <c r="K82" s="47"/>
      <c r="L82" s="239">
        <v>4.1666666666666664E-2</v>
      </c>
      <c r="M82" s="206"/>
      <c r="N82" s="277" t="s">
        <v>263</v>
      </c>
      <c r="O82" s="42" t="s">
        <v>285</v>
      </c>
      <c r="P82" s="42" t="s">
        <v>285</v>
      </c>
      <c r="Q82" s="42" t="s">
        <v>272</v>
      </c>
      <c r="R82" s="98">
        <v>3</v>
      </c>
      <c r="S82" s="262">
        <v>1</v>
      </c>
      <c r="T82" s="40">
        <f t="shared" si="93"/>
        <v>4.1666666666666664E-2</v>
      </c>
      <c r="U82" s="67">
        <f t="shared" si="94"/>
        <v>3.6388888888888884</v>
      </c>
      <c r="V82" s="67">
        <f t="shared" si="95"/>
        <v>17.968750000000007</v>
      </c>
      <c r="W82" s="39">
        <f t="shared" si="96"/>
        <v>1.1100000000000001</v>
      </c>
      <c r="X82" s="187">
        <f t="shared" si="96"/>
        <v>96.68</v>
      </c>
      <c r="Y82" s="99">
        <f t="shared" si="86"/>
        <v>0.11</v>
      </c>
      <c r="Z82" s="98">
        <f t="shared" si="87"/>
        <v>47.73</v>
      </c>
      <c r="AA82" s="223" t="s">
        <v>225</v>
      </c>
      <c r="AB82" s="223" t="s">
        <v>225</v>
      </c>
      <c r="AC82" s="52">
        <v>1</v>
      </c>
      <c r="AD82" s="224">
        <v>3.125E-2</v>
      </c>
      <c r="AE82" s="40">
        <f>AE81+AD82</f>
        <v>3.4888888888888885</v>
      </c>
      <c r="AF82" s="40">
        <f>AF81+AD82</f>
        <v>17.462500000000013</v>
      </c>
      <c r="AG82" s="39">
        <f t="shared" si="88"/>
        <v>0.89</v>
      </c>
      <c r="AH82" s="187">
        <f t="shared" si="89"/>
        <v>98.82</v>
      </c>
      <c r="AI82" s="99">
        <f t="shared" si="90"/>
        <v>0.08</v>
      </c>
      <c r="AJ82" s="98">
        <f t="shared" si="91"/>
        <v>46.34</v>
      </c>
      <c r="AK82" s="60" t="s">
        <v>123</v>
      </c>
      <c r="AL82" s="45" t="s">
        <v>124</v>
      </c>
      <c r="AM82" s="45" t="s">
        <v>124</v>
      </c>
      <c r="AN82" s="59" t="s">
        <v>124</v>
      </c>
      <c r="AO82" s="144">
        <f t="shared" si="92"/>
        <v>75</v>
      </c>
    </row>
    <row r="83" spans="1:41" ht="33" customHeight="1">
      <c r="A83" s="95" t="s">
        <v>316</v>
      </c>
      <c r="B83" s="44">
        <v>1</v>
      </c>
      <c r="C83" s="67"/>
      <c r="D83" s="67"/>
      <c r="E83" s="67"/>
      <c r="F83" s="67"/>
      <c r="G83" s="67"/>
      <c r="H83" s="67"/>
      <c r="I83" s="67"/>
      <c r="J83" s="47"/>
      <c r="K83" s="206"/>
      <c r="L83" s="67"/>
      <c r="M83" s="239">
        <v>4.1666666666666664E-2</v>
      </c>
      <c r="N83" s="275" t="s">
        <v>87</v>
      </c>
      <c r="O83" s="42" t="s">
        <v>285</v>
      </c>
      <c r="P83" s="42" t="s">
        <v>285</v>
      </c>
      <c r="Q83" s="42" t="s">
        <v>272</v>
      </c>
      <c r="R83" s="98">
        <v>3</v>
      </c>
      <c r="S83" s="262">
        <v>1</v>
      </c>
      <c r="T83" s="40">
        <f t="shared" si="93"/>
        <v>4.1666666666666664E-2</v>
      </c>
      <c r="U83" s="67">
        <f>U82+T83</f>
        <v>3.6805555555555549</v>
      </c>
      <c r="V83" s="67">
        <f>V82+T83</f>
        <v>18.010416666666675</v>
      </c>
      <c r="W83" s="39">
        <f t="shared" si="96"/>
        <v>1.1100000000000001</v>
      </c>
      <c r="X83" s="187">
        <f t="shared" si="96"/>
        <v>97.79</v>
      </c>
      <c r="Y83" s="99">
        <f t="shared" si="86"/>
        <v>0.11</v>
      </c>
      <c r="Z83" s="98">
        <f t="shared" si="87"/>
        <v>47.84</v>
      </c>
      <c r="AA83" s="42" t="s">
        <v>285</v>
      </c>
      <c r="AB83" s="42" t="s">
        <v>285</v>
      </c>
      <c r="AC83" s="264">
        <v>1</v>
      </c>
      <c r="AD83" s="224">
        <v>4.1666666666666664E-2</v>
      </c>
      <c r="AE83" s="40">
        <f>AE82+AD83</f>
        <v>3.530555555555555</v>
      </c>
      <c r="AF83" s="40">
        <f>AF82+AD83</f>
        <v>17.504166666666681</v>
      </c>
      <c r="AG83" s="39">
        <f>ROUND(AD83/$AD$86*100,2)</f>
        <v>1.18</v>
      </c>
      <c r="AH83" s="187">
        <f t="shared" si="89"/>
        <v>100</v>
      </c>
      <c r="AI83" s="99">
        <f t="shared" si="90"/>
        <v>0.11</v>
      </c>
      <c r="AJ83" s="98">
        <f t="shared" si="91"/>
        <v>46.45</v>
      </c>
      <c r="AK83" s="60" t="s">
        <v>123</v>
      </c>
      <c r="AL83" s="45" t="s">
        <v>124</v>
      </c>
      <c r="AM83" s="45" t="s">
        <v>124</v>
      </c>
      <c r="AN83" s="59" t="s">
        <v>124</v>
      </c>
      <c r="AO83" s="144">
        <f t="shared" si="92"/>
        <v>100</v>
      </c>
    </row>
    <row r="84" spans="1:41" ht="47.4">
      <c r="A84" s="68" t="s">
        <v>116</v>
      </c>
      <c r="B84" s="69"/>
      <c r="C84" s="70">
        <f>SUM(C78:C83)</f>
        <v>4.1666666666666664E-2</v>
      </c>
      <c r="D84" s="70">
        <f t="shared" ref="D84:J84" si="97">SUM(D78:D83)</f>
        <v>4.1666666666666664E-2</v>
      </c>
      <c r="E84" s="70">
        <f t="shared" si="97"/>
        <v>4.1666666666666664E-2</v>
      </c>
      <c r="F84" s="70">
        <f t="shared" si="97"/>
        <v>4.1666666666666664E-2</v>
      </c>
      <c r="G84" s="70">
        <f t="shared" si="97"/>
        <v>4.1666666666666664E-2</v>
      </c>
      <c r="H84" s="70">
        <f t="shared" si="97"/>
        <v>4.1666666666666664E-2</v>
      </c>
      <c r="I84" s="70">
        <f t="shared" si="97"/>
        <v>4.1666666666666664E-2</v>
      </c>
      <c r="J84" s="70">
        <f t="shared" si="97"/>
        <v>0.125</v>
      </c>
      <c r="K84" s="70">
        <f>SUM(K78:K83)</f>
        <v>8.3333333333333329E-2</v>
      </c>
      <c r="L84" s="70">
        <f>SUM(L78:L83)</f>
        <v>8.3333333333333329E-2</v>
      </c>
      <c r="M84" s="70">
        <f>SUM(M78:M83)</f>
        <v>8.3333333333333329E-2</v>
      </c>
      <c r="N84" s="69"/>
      <c r="O84" s="69"/>
      <c r="P84" s="69"/>
      <c r="Q84" s="69"/>
      <c r="R84" s="69"/>
      <c r="S84" s="69"/>
      <c r="T84" s="70">
        <f>SUM(T78:T83)</f>
        <v>0.66666666666666652</v>
      </c>
      <c r="U84" s="70">
        <f>U83</f>
        <v>3.6805555555555549</v>
      </c>
      <c r="V84" s="70">
        <f>V83</f>
        <v>18.010416666666675</v>
      </c>
      <c r="W84" s="71">
        <f>ROUND(T84/$T$86*100,2)</f>
        <v>17.71</v>
      </c>
      <c r="X84" s="71">
        <f>ROUND(U84/$T$86*100,2)</f>
        <v>97.79</v>
      </c>
      <c r="Y84" s="105">
        <f>ROUND(T84/$U$16*100,2)</f>
        <v>1.77</v>
      </c>
      <c r="Z84" s="71">
        <f>ROUND(V84/$U$16*100,2)</f>
        <v>47.84</v>
      </c>
      <c r="AA84" s="69"/>
      <c r="AB84" s="69"/>
      <c r="AC84" s="69"/>
      <c r="AD84" s="70">
        <f>SUM(AD78:AD83)</f>
        <v>0.67361111111111105</v>
      </c>
      <c r="AE84" s="70">
        <f>AE83</f>
        <v>3.530555555555555</v>
      </c>
      <c r="AF84" s="194">
        <f>AF83</f>
        <v>17.504166666666681</v>
      </c>
      <c r="AG84" s="71">
        <f>ROUND(AD84/$AD$86*100,2)</f>
        <v>19.079999999999998</v>
      </c>
      <c r="AH84" s="71">
        <f>ROUND(AE84/$AD$86*100,2)</f>
        <v>100</v>
      </c>
      <c r="AI84" s="105">
        <f t="shared" si="90"/>
        <v>1.79</v>
      </c>
      <c r="AJ84" s="71">
        <f t="shared" si="91"/>
        <v>46.45</v>
      </c>
      <c r="AK84" s="69"/>
      <c r="AL84" s="69"/>
      <c r="AM84" s="69"/>
      <c r="AN84" s="72"/>
      <c r="AO84" s="72"/>
    </row>
    <row r="85" spans="1:41" s="29" customFormat="1" ht="15" customHeight="1"/>
    <row r="86" spans="1:41" ht="36">
      <c r="A86" s="77" t="s">
        <v>150</v>
      </c>
      <c r="B86" s="78"/>
      <c r="C86" s="79">
        <f t="shared" ref="C86:G86" si="98">C32+C59+C84+C76+C48+C28+C25+C52</f>
        <v>0.39583333333333337</v>
      </c>
      <c r="D86" s="79">
        <f t="shared" si="98"/>
        <v>0.3125</v>
      </c>
      <c r="E86" s="79">
        <f t="shared" si="98"/>
        <v>0.3263888888888889</v>
      </c>
      <c r="F86" s="79">
        <f t="shared" si="98"/>
        <v>0.29166666666666663</v>
      </c>
      <c r="G86" s="79">
        <f t="shared" si="98"/>
        <v>0.2986111111111111</v>
      </c>
      <c r="H86" s="79">
        <f>H32+H59+H84+H76+H48+H28+H25+H52</f>
        <v>0.33333333333333331</v>
      </c>
      <c r="I86" s="79">
        <f t="shared" ref="I86:M86" si="99">I32+I59+I84+I76+I48+I28+I25+I52</f>
        <v>0.375</v>
      </c>
      <c r="J86" s="79">
        <f t="shared" si="99"/>
        <v>0.33333333333333337</v>
      </c>
      <c r="K86" s="79">
        <f t="shared" si="99"/>
        <v>0.36111111111111116</v>
      </c>
      <c r="L86" s="79">
        <f t="shared" si="99"/>
        <v>0.36805555555555558</v>
      </c>
      <c r="M86" s="79">
        <f t="shared" si="99"/>
        <v>0.36805555555555558</v>
      </c>
      <c r="N86" s="80" t="s">
        <v>116</v>
      </c>
      <c r="O86" s="81">
        <f>SUM(C86:M86)</f>
        <v>3.7638888888888884</v>
      </c>
      <c r="P86" s="82"/>
      <c r="Q86" s="82"/>
      <c r="R86" s="82"/>
      <c r="S86" s="82"/>
      <c r="T86" s="79">
        <f>T32+T59+T84+T76+T48+T28+T25+T52</f>
        <v>3.7638888888888888</v>
      </c>
      <c r="U86" s="79">
        <f>U84</f>
        <v>3.6805555555555549</v>
      </c>
      <c r="V86" s="79">
        <f>V84</f>
        <v>18.010416666666675</v>
      </c>
      <c r="W86" s="82">
        <f>ROUND(T86/$T$86*100,2)</f>
        <v>100</v>
      </c>
      <c r="X86" s="82">
        <f>ROUND(U86/$T$86*100,2)</f>
        <v>97.79</v>
      </c>
      <c r="Y86" s="83">
        <f>ROUND(T86/$U$16*100,2)</f>
        <v>10</v>
      </c>
      <c r="Z86" s="84">
        <f>ROUND(V86/$U$16*100,2)</f>
        <v>47.84</v>
      </c>
      <c r="AA86" s="82"/>
      <c r="AB86" s="82"/>
      <c r="AC86" s="82"/>
      <c r="AD86" s="79">
        <f>AD84+AD76+AD59+AD52+AD48+AD32+AD28+AD25</f>
        <v>3.5305555555555559</v>
      </c>
      <c r="AE86" s="79">
        <f>AE84</f>
        <v>3.530555555555555</v>
      </c>
      <c r="AF86" s="79">
        <f>AF84</f>
        <v>17.504166666666681</v>
      </c>
      <c r="AG86" s="82">
        <f>ROUND(AE86/$AD$86*100,2)</f>
        <v>100</v>
      </c>
      <c r="AH86" s="82">
        <f>ROUND(AE86/$AD$86*100,2)</f>
        <v>100</v>
      </c>
      <c r="AI86" s="565">
        <f>ROUND(AD86/$Y$17*100,2)</f>
        <v>9.3699999999999992</v>
      </c>
      <c r="AJ86" s="566">
        <f>ROUND(AF86/$Y$17*100,2)</f>
        <v>46.45</v>
      </c>
      <c r="AK86" s="78"/>
      <c r="AL86" s="78"/>
      <c r="AM86" s="78"/>
      <c r="AN86" s="78"/>
      <c r="AO86" s="78"/>
    </row>
    <row r="87" spans="1:41" s="29" customForma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6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</row>
    <row r="88" spans="1:41" ht="36">
      <c r="A88" s="94" t="s">
        <v>151</v>
      </c>
      <c r="B88" s="87"/>
      <c r="C88" s="88">
        <f>(C86/$O$86)*100</f>
        <v>10.516605166051662</v>
      </c>
      <c r="D88" s="88">
        <f>(D86/$O$86)*100</f>
        <v>8.3025830258302591</v>
      </c>
      <c r="E88" s="88">
        <f t="shared" ref="E88:L88" si="100">(E86/$O$86)*100</f>
        <v>8.6715867158671607</v>
      </c>
      <c r="F88" s="88">
        <f t="shared" si="100"/>
        <v>7.7490774907749085</v>
      </c>
      <c r="G88" s="88">
        <f t="shared" si="100"/>
        <v>7.9335793357933584</v>
      </c>
      <c r="H88" s="88">
        <f t="shared" si="100"/>
        <v>8.8560885608856097</v>
      </c>
      <c r="I88" s="88">
        <f t="shared" si="100"/>
        <v>9.9630996309963109</v>
      </c>
      <c r="J88" s="88">
        <f t="shared" si="100"/>
        <v>8.8560885608856115</v>
      </c>
      <c r="K88" s="88">
        <f>(K86/$O$86)*100</f>
        <v>9.5940959409594111</v>
      </c>
      <c r="L88" s="88">
        <f t="shared" si="100"/>
        <v>9.7785977859778619</v>
      </c>
      <c r="M88" s="88">
        <f>(M86/$O$86)*100</f>
        <v>9.7785977859778619</v>
      </c>
      <c r="N88" s="89" t="s">
        <v>116</v>
      </c>
      <c r="O88" s="88">
        <f>SUM(C88:M88)</f>
        <v>100.00000000000003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</row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</sheetData>
  <mergeCells count="23">
    <mergeCell ref="B49:AO49"/>
    <mergeCell ref="B53:AO53"/>
    <mergeCell ref="B60:AO60"/>
    <mergeCell ref="B77:AO77"/>
    <mergeCell ref="AK21:AM21"/>
    <mergeCell ref="AN21:AO21"/>
    <mergeCell ref="B23:AO23"/>
    <mergeCell ref="B26:AO26"/>
    <mergeCell ref="B29:AO29"/>
    <mergeCell ref="B33:AO33"/>
    <mergeCell ref="AA21:AJ21"/>
    <mergeCell ref="C5:D5"/>
    <mergeCell ref="C8:M8"/>
    <mergeCell ref="C14:H14"/>
    <mergeCell ref="B21:N21"/>
    <mergeCell ref="O21:Z21"/>
    <mergeCell ref="A1:AO2"/>
    <mergeCell ref="C3:K3"/>
    <mergeCell ref="L3:N3"/>
    <mergeCell ref="O3:P3"/>
    <mergeCell ref="C4:D4"/>
    <mergeCell ref="L4:N4"/>
    <mergeCell ref="O4:P4"/>
  </mergeCells>
  <conditionalFormatting sqref="AN30:AN31">
    <cfRule type="cellIs" dxfId="51" priority="14" operator="greaterThan">
      <formula>100</formula>
    </cfRule>
  </conditionalFormatting>
  <conditionalFormatting sqref="AN34:AN45">
    <cfRule type="cellIs" dxfId="50" priority="13" operator="greaterThan">
      <formula>100</formula>
    </cfRule>
  </conditionalFormatting>
  <conditionalFormatting sqref="AN50:AN51">
    <cfRule type="cellIs" dxfId="49" priority="12" operator="greaterThan">
      <formula>100</formula>
    </cfRule>
  </conditionalFormatting>
  <conditionalFormatting sqref="AN54:AN58">
    <cfRule type="cellIs" dxfId="48" priority="11" operator="greaterThan">
      <formula>100</formula>
    </cfRule>
  </conditionalFormatting>
  <conditionalFormatting sqref="AO24">
    <cfRule type="cellIs" dxfId="47" priority="10" operator="greaterThan">
      <formula>100</formula>
    </cfRule>
  </conditionalFormatting>
  <conditionalFormatting sqref="AO27">
    <cfRule type="cellIs" dxfId="46" priority="9" operator="greaterThan">
      <formula>100</formula>
    </cfRule>
  </conditionalFormatting>
  <conditionalFormatting sqref="AO30:AO31">
    <cfRule type="cellIs" dxfId="45" priority="8" operator="greaterThan">
      <formula>100</formula>
    </cfRule>
  </conditionalFormatting>
  <conditionalFormatting sqref="AO34:AO45">
    <cfRule type="cellIs" dxfId="44" priority="7" operator="greaterThan">
      <formula>100</formula>
    </cfRule>
  </conditionalFormatting>
  <conditionalFormatting sqref="AO50:AO51">
    <cfRule type="cellIs" dxfId="43" priority="6" operator="greaterThan">
      <formula>100</formula>
    </cfRule>
  </conditionalFormatting>
  <conditionalFormatting sqref="AO54:AO58">
    <cfRule type="cellIs" dxfId="42" priority="5" operator="greaterThan">
      <formula>100</formula>
    </cfRule>
  </conditionalFormatting>
  <conditionalFormatting sqref="AO61:AO75">
    <cfRule type="cellIs" dxfId="41" priority="4" operator="greaterThan">
      <formula>100</formula>
    </cfRule>
  </conditionalFormatting>
  <conditionalFormatting sqref="AO78:AO83">
    <cfRule type="cellIs" dxfId="40" priority="3" operator="greaterThan">
      <formula>100</formula>
    </cfRule>
  </conditionalFormatting>
  <conditionalFormatting sqref="AN46:AN47">
    <cfRule type="cellIs" dxfId="39" priority="2" operator="greaterThan">
      <formula>100</formula>
    </cfRule>
  </conditionalFormatting>
  <conditionalFormatting sqref="AO46:AO47">
    <cfRule type="cellIs" dxfId="38" priority="1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CAE0-DCDA-4CD1-88B9-32BCE3EE5306}">
  <dimension ref="A1:AO84"/>
  <sheetViews>
    <sheetView topLeftCell="A31" zoomScale="30" zoomScaleNormal="30" workbookViewId="0">
      <selection activeCell="W67" sqref="W67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  <c r="AK1" s="624"/>
      <c r="AL1" s="624"/>
      <c r="AM1" s="624"/>
      <c r="AN1" s="624"/>
      <c r="AO1" s="624"/>
    </row>
    <row r="2" spans="1:41" ht="36" customHeight="1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</row>
    <row r="3" spans="1:41" ht="53.4">
      <c r="A3" s="292"/>
      <c r="B3" s="292"/>
      <c r="C3" s="625" t="s">
        <v>1</v>
      </c>
      <c r="D3" s="625"/>
      <c r="E3" s="625"/>
      <c r="F3" s="625"/>
      <c r="G3" s="625"/>
      <c r="H3" s="625"/>
      <c r="I3" s="625"/>
      <c r="J3" s="625"/>
      <c r="K3" s="625"/>
      <c r="L3" s="626"/>
      <c r="M3" s="626"/>
      <c r="N3" s="626"/>
      <c r="O3" s="625" t="s">
        <v>2</v>
      </c>
      <c r="P3" s="625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19" t="s">
        <v>3</v>
      </c>
      <c r="D4" s="619"/>
      <c r="E4" s="294"/>
      <c r="F4" s="294"/>
      <c r="G4" s="294"/>
      <c r="H4" s="294"/>
      <c r="I4" s="294"/>
      <c r="J4" s="294"/>
      <c r="K4" s="294"/>
      <c r="L4" s="627"/>
      <c r="M4" s="628"/>
      <c r="N4" s="629"/>
      <c r="O4" s="619" t="s">
        <v>4</v>
      </c>
      <c r="P4" s="619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19" t="s">
        <v>317</v>
      </c>
      <c r="D5" s="619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0" t="s">
        <v>19</v>
      </c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16.146985109833413</v>
      </c>
      <c r="AF8" s="106"/>
      <c r="AG8" s="306">
        <f>Y8/$Y$16*100</f>
        <v>16.146985109833409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153</v>
      </c>
      <c r="G9" s="301"/>
      <c r="H9" s="301"/>
      <c r="I9" s="301" t="s">
        <v>154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155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3.3687500000000004</v>
      </c>
      <c r="X10" s="106"/>
      <c r="Y10" s="304">
        <f>'Sprint 3'!AF79</f>
        <v>13.973611111111119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156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17.504166666666681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157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18.340277777777789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158</v>
      </c>
      <c r="G13" s="301"/>
      <c r="H13" s="301"/>
      <c r="I13" s="301" t="s">
        <v>159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21.875000000000007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1"/>
      <c r="D14" s="621"/>
      <c r="E14" s="621"/>
      <c r="F14" s="621"/>
      <c r="G14" s="621"/>
      <c r="H14" s="621"/>
      <c r="I14" s="301" t="s">
        <v>160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27.610416666666673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33.183333333333337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2" t="s">
        <v>49</v>
      </c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3" t="s">
        <v>50</v>
      </c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18" t="s">
        <v>51</v>
      </c>
      <c r="AB21" s="618"/>
      <c r="AC21" s="618"/>
      <c r="AD21" s="618"/>
      <c r="AE21" s="618"/>
      <c r="AF21" s="618"/>
      <c r="AG21" s="618"/>
      <c r="AH21" s="618"/>
      <c r="AI21" s="618"/>
      <c r="AJ21" s="618"/>
      <c r="AK21" s="613" t="s">
        <v>52</v>
      </c>
      <c r="AL21" s="613"/>
      <c r="AM21" s="613"/>
      <c r="AN21" s="614" t="s">
        <v>53</v>
      </c>
      <c r="AO21" s="614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161</v>
      </c>
      <c r="B23" s="615"/>
      <c r="C23" s="615"/>
      <c r="D23" s="615"/>
      <c r="E23" s="615"/>
      <c r="F23" s="615"/>
      <c r="G23" s="615"/>
      <c r="H23" s="615"/>
      <c r="I23" s="615"/>
      <c r="J23" s="615"/>
      <c r="K23" s="615"/>
      <c r="L23" s="615"/>
      <c r="M23" s="615"/>
      <c r="N23" s="615"/>
      <c r="O23" s="615"/>
      <c r="P23" s="615"/>
      <c r="Q23" s="615"/>
      <c r="R23" s="615"/>
      <c r="S23" s="615"/>
      <c r="T23" s="615"/>
      <c r="U23" s="615"/>
      <c r="V23" s="615"/>
      <c r="W23" s="615"/>
      <c r="X23" s="615"/>
      <c r="Y23" s="615"/>
      <c r="Z23" s="615"/>
      <c r="AA23" s="615"/>
      <c r="AB23" s="615"/>
      <c r="AC23" s="615"/>
      <c r="AD23" s="615"/>
      <c r="AE23" s="615"/>
      <c r="AF23" s="615"/>
      <c r="AG23" s="615"/>
      <c r="AH23" s="615"/>
      <c r="AI23" s="615"/>
      <c r="AJ23" s="615"/>
      <c r="AK23" s="615"/>
      <c r="AL23" s="615"/>
      <c r="AM23" s="615"/>
      <c r="AN23" s="615"/>
      <c r="AO23" s="615"/>
    </row>
    <row r="24" spans="1:41" ht="36">
      <c r="A24" s="327" t="s">
        <v>318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319</v>
      </c>
      <c r="P24" s="223" t="s">
        <v>319</v>
      </c>
      <c r="Q24" s="223" t="s">
        <v>319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U11+U24</f>
        <v>18.468750000000007</v>
      </c>
      <c r="W24" s="333">
        <f>ROUND(T24/$T$53*100,2)</f>
        <v>30.99</v>
      </c>
      <c r="X24" s="333">
        <f>ROUND(U24/$T$53*100,2)</f>
        <v>30.99</v>
      </c>
      <c r="Y24" s="99">
        <f>ROUND(T24/$U$17*100,2)</f>
        <v>1.22</v>
      </c>
      <c r="Z24" s="98">
        <f>ROUND(V24/$U$17*100,2)</f>
        <v>49.05</v>
      </c>
      <c r="AA24" s="223" t="s">
        <v>219</v>
      </c>
      <c r="AB24" s="223" t="s">
        <v>219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Y11+AD24</f>
        <v>17.962500000000013</v>
      </c>
      <c r="AG24" s="274">
        <f>ROUND(AD24/$AD$53*100,2)</f>
        <v>54.82</v>
      </c>
      <c r="AH24" s="335">
        <f>ROUND(AE24/$AD$53*100,2)</f>
        <v>54.82</v>
      </c>
      <c r="AI24" s="99">
        <f t="shared" ref="AI24:AI25" si="4">ROUND(AD24/$Y$17*100,2)</f>
        <v>1.22</v>
      </c>
      <c r="AJ24" s="98">
        <f t="shared" ref="AJ24:AJ25" si="5">ROUND(AF24/$Y$17*100,2)</f>
        <v>47.67</v>
      </c>
      <c r="AK24" s="336" t="s">
        <v>123</v>
      </c>
      <c r="AL24" s="430" t="s">
        <v>124</v>
      </c>
      <c r="AM24" s="430" t="s">
        <v>124</v>
      </c>
      <c r="AN24" s="431" t="s">
        <v>124</v>
      </c>
      <c r="AO24" s="337">
        <f>AD24/T24*100</f>
        <v>99.999999999999986</v>
      </c>
    </row>
    <row r="25" spans="1:41" ht="47.4">
      <c r="A25" s="338" t="s">
        <v>116</v>
      </c>
      <c r="B25" s="326"/>
      <c r="C25" s="339">
        <f t="shared" ref="C25:M25" si="6">SUM(C24:C24)</f>
        <v>4.1666666666666664E-2</v>
      </c>
      <c r="D25" s="339">
        <f t="shared" si="6"/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18.468750000000007</v>
      </c>
      <c r="W25" s="326">
        <f>ROUND(T25/$T$53*100,2)</f>
        <v>30.99</v>
      </c>
      <c r="X25" s="326">
        <f>ROUND(U25/$T$53*100,2)</f>
        <v>30.99</v>
      </c>
      <c r="Y25" s="340">
        <f>ROUND(T25/$U$16*100,2)</f>
        <v>1.22</v>
      </c>
      <c r="Z25" s="341">
        <f>ROUND(V25/$U$16*100,2)</f>
        <v>49.05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17.962500000000013</v>
      </c>
      <c r="AG25" s="326">
        <f>ROUND(AD25/$AD$53*100,2)</f>
        <v>54.82</v>
      </c>
      <c r="AH25" s="326">
        <f>ROUND(AE25/$AD$53*100,2)</f>
        <v>54.82</v>
      </c>
      <c r="AI25" s="563">
        <f t="shared" si="4"/>
        <v>1.22</v>
      </c>
      <c r="AJ25" s="564">
        <f t="shared" si="5"/>
        <v>47.67</v>
      </c>
      <c r="AK25" s="342"/>
      <c r="AL25" s="326"/>
      <c r="AM25" s="326"/>
      <c r="AN25" s="326"/>
      <c r="AO25" s="326"/>
    </row>
    <row r="26" spans="1:41" ht="47.4">
      <c r="A26" s="343" t="s">
        <v>163</v>
      </c>
      <c r="B26" s="61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616"/>
      <c r="AB26" s="616"/>
      <c r="AC26" s="616"/>
      <c r="AD26" s="616"/>
      <c r="AE26" s="616"/>
      <c r="AF26" s="616"/>
      <c r="AG26" s="616"/>
      <c r="AH26" s="616"/>
      <c r="AI26" s="616"/>
      <c r="AJ26" s="616"/>
      <c r="AK26" s="616"/>
      <c r="AL26" s="616"/>
      <c r="AM26" s="616"/>
      <c r="AN26" s="616"/>
      <c r="AO26" s="616"/>
    </row>
    <row r="27" spans="1:41" ht="36">
      <c r="A27" s="345" t="s">
        <v>320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409" t="s">
        <v>263</v>
      </c>
      <c r="O27" s="223" t="s">
        <v>321</v>
      </c>
      <c r="P27" s="223" t="s">
        <v>321</v>
      </c>
      <c r="Q27" s="223" t="s">
        <v>321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18.927083333333339</v>
      </c>
      <c r="W27" s="274">
        <f>ROUND(T27/$T$53*100,2)</f>
        <v>30.99</v>
      </c>
      <c r="X27" s="333">
        <f>ROUND(U27/$T$53*100,2)</f>
        <v>61.97</v>
      </c>
      <c r="Y27" s="99">
        <f>ROUND(T27/$U$17*100,2)</f>
        <v>1.22</v>
      </c>
      <c r="Z27" s="98">
        <f>ROUND(V27/$U$17*100,2)</f>
        <v>50.27</v>
      </c>
      <c r="AA27" s="42" t="s">
        <v>124</v>
      </c>
      <c r="AB27" s="42" t="s">
        <v>124</v>
      </c>
      <c r="AC27" s="330">
        <v>0</v>
      </c>
      <c r="AD27" s="224">
        <v>0</v>
      </c>
      <c r="AE27" s="224">
        <f>AE25+AD27</f>
        <v>0.45833333333333331</v>
      </c>
      <c r="AF27" s="224">
        <f>AF25+AD27</f>
        <v>17.962500000000013</v>
      </c>
      <c r="AG27" s="274">
        <f>ROUND(AD27/$AD$53*100,2)</f>
        <v>0</v>
      </c>
      <c r="AH27" s="335">
        <f>ROUND(AE27/$AD$53*100,2)</f>
        <v>54.82</v>
      </c>
      <c r="AI27" s="99">
        <f t="shared" ref="AI27:AI28" si="7">ROUND(AD27/$Y$17*100,2)</f>
        <v>0</v>
      </c>
      <c r="AJ27" s="98">
        <f t="shared" ref="AJ27:AJ28" si="8">ROUND(AF27/$Y$17*100,2)</f>
        <v>47.67</v>
      </c>
      <c r="AK27" s="336" t="s">
        <v>123</v>
      </c>
      <c r="AL27" s="430" t="s">
        <v>124</v>
      </c>
      <c r="AM27" s="430" t="s">
        <v>124</v>
      </c>
      <c r="AN27" s="431" t="s">
        <v>124</v>
      </c>
      <c r="AO27" s="337">
        <f>AD27/T27*100</f>
        <v>0</v>
      </c>
    </row>
    <row r="28" spans="1:41" ht="47.4">
      <c r="A28" s="347" t="s">
        <v>116</v>
      </c>
      <c r="B28" s="344"/>
      <c r="C28" s="348">
        <f t="shared" ref="C28:M28" si="9">SUM(C27:C27)</f>
        <v>4.1666666666666664E-2</v>
      </c>
      <c r="D28" s="348">
        <f t="shared" si="9"/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18.927083333333339</v>
      </c>
      <c r="W28" s="344">
        <f>ROUND(T28/$T$53*100,2)</f>
        <v>30.99</v>
      </c>
      <c r="X28" s="344">
        <f>ROUND(U28/$T$53*100,2)</f>
        <v>61.97</v>
      </c>
      <c r="Y28" s="203">
        <f>ROUND(T28/$U$17*100,2)</f>
        <v>1.22</v>
      </c>
      <c r="Z28" s="204">
        <f>ROUND(V28/$U$17*100,2)</f>
        <v>50.27</v>
      </c>
      <c r="AA28" s="344"/>
      <c r="AB28" s="344"/>
      <c r="AC28" s="344"/>
      <c r="AD28" s="349">
        <f>SUM(AD27)</f>
        <v>0</v>
      </c>
      <c r="AE28" s="349">
        <f>AE27</f>
        <v>0.45833333333333331</v>
      </c>
      <c r="AF28" s="349">
        <f>AF27</f>
        <v>17.962500000000013</v>
      </c>
      <c r="AG28" s="344">
        <f>ROUND(AD28/$AD$53*100,2)</f>
        <v>0</v>
      </c>
      <c r="AH28" s="344">
        <f>ROUND(AE28/$AD$53*100,2)</f>
        <v>54.82</v>
      </c>
      <c r="AI28" s="203">
        <f t="shared" si="7"/>
        <v>0</v>
      </c>
      <c r="AJ28" s="204">
        <f t="shared" si="8"/>
        <v>47.67</v>
      </c>
      <c r="AK28" s="352"/>
      <c r="AL28" s="344"/>
      <c r="AM28" s="344"/>
      <c r="AN28" s="344"/>
      <c r="AO28" s="344"/>
    </row>
    <row r="29" spans="1:41" ht="47.4">
      <c r="A29" s="355" t="s">
        <v>322</v>
      </c>
      <c r="B29" s="617"/>
      <c r="C29" s="617"/>
      <c r="D29" s="617"/>
      <c r="E29" s="617"/>
      <c r="F29" s="617"/>
      <c r="G29" s="617"/>
      <c r="H29" s="617"/>
      <c r="I29" s="617"/>
      <c r="J29" s="617"/>
      <c r="K29" s="617"/>
      <c r="L29" s="617"/>
      <c r="M29" s="617"/>
      <c r="N29" s="617"/>
      <c r="O29" s="617"/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  <c r="AA29" s="617"/>
      <c r="AB29" s="617"/>
      <c r="AC29" s="617"/>
      <c r="AD29" s="617"/>
      <c r="AE29" s="617"/>
      <c r="AF29" s="617"/>
      <c r="AG29" s="617"/>
      <c r="AH29" s="617"/>
      <c r="AI29" s="617"/>
      <c r="AJ29" s="617"/>
      <c r="AK29" s="617"/>
      <c r="AL29" s="617"/>
      <c r="AM29" s="617"/>
      <c r="AN29" s="617"/>
      <c r="AO29" s="617"/>
    </row>
    <row r="30" spans="1:41" ht="36">
      <c r="A30" s="356" t="s">
        <v>323</v>
      </c>
      <c r="B30" s="266">
        <v>1</v>
      </c>
      <c r="C30" s="354"/>
      <c r="E30" s="266"/>
      <c r="F30" s="266"/>
      <c r="G30" s="266"/>
      <c r="H30" s="266"/>
      <c r="I30" s="357"/>
      <c r="J30" s="266"/>
      <c r="K30" s="266"/>
      <c r="L30" s="266"/>
      <c r="M30" s="267">
        <v>2.7777777777777776E-2</v>
      </c>
      <c r="N30" s="407" t="s">
        <v>324</v>
      </c>
      <c r="O30" s="223" t="s">
        <v>319</v>
      </c>
      <c r="P30" s="223" t="s">
        <v>319</v>
      </c>
      <c r="Q30" s="223" t="s">
        <v>321</v>
      </c>
      <c r="R30" s="270">
        <v>2</v>
      </c>
      <c r="S30" s="264">
        <v>1</v>
      </c>
      <c r="T30" s="224">
        <f t="shared" ref="T30:T36" si="10">SUM(C30:M30)</f>
        <v>2.7777777777777776E-2</v>
      </c>
      <c r="U30" s="224">
        <f>U28+T30</f>
        <v>0.94444444444444453</v>
      </c>
      <c r="V30" s="224">
        <f>V28+T30</f>
        <v>18.954861111111118</v>
      </c>
      <c r="W30" s="274">
        <f t="shared" ref="W30:X37" si="11">ROUND(T30/$T$53*100,2)</f>
        <v>1.88</v>
      </c>
      <c r="X30" s="335">
        <f t="shared" si="11"/>
        <v>63.85</v>
      </c>
      <c r="Y30" s="99">
        <f t="shared" ref="Y30:Y36" si="12">ROUND(T30/$U$17*100,2)</f>
        <v>7.0000000000000007E-2</v>
      </c>
      <c r="Z30" s="98">
        <f t="shared" ref="Z30:Z36" si="13">ROUND(V30/$U$17*100,2)</f>
        <v>50.35</v>
      </c>
      <c r="AA30" s="223" t="s">
        <v>319</v>
      </c>
      <c r="AB30" s="223" t="s">
        <v>319</v>
      </c>
      <c r="AC30" s="264">
        <v>1</v>
      </c>
      <c r="AD30" s="224">
        <v>2.7777777777777776E-2</v>
      </c>
      <c r="AE30" s="224">
        <f>AE28+AD30</f>
        <v>0.4861111111111111</v>
      </c>
      <c r="AF30" s="224">
        <f>AF28+AD30</f>
        <v>17.990277777777791</v>
      </c>
      <c r="AG30" s="274">
        <f>ROUND(AD30/$AD$53*100,2)</f>
        <v>3.32</v>
      </c>
      <c r="AH30" s="335">
        <f t="shared" ref="AG30:AH37" si="14">ROUND(AE30/$AD$53*100,2)</f>
        <v>58.14</v>
      </c>
      <c r="AI30" s="99">
        <f t="shared" ref="AI30:AI37" si="15">ROUND(AD30/$Y$17*100,2)</f>
        <v>7.0000000000000007E-2</v>
      </c>
      <c r="AJ30" s="98">
        <f t="shared" ref="AJ30:AJ37" si="16">ROUND(AF30/$Y$17*100,2)</f>
        <v>47.74</v>
      </c>
      <c r="AK30" s="276" t="s">
        <v>90</v>
      </c>
      <c r="AL30" s="266">
        <v>1</v>
      </c>
      <c r="AM30" s="266">
        <v>1</v>
      </c>
      <c r="AN30" s="337">
        <f t="shared" ref="AN30:AN36" si="17">AM30/AL30*100</f>
        <v>100</v>
      </c>
      <c r="AO30" s="337">
        <f t="shared" ref="AO30:AO36" si="18">AD30/T30*100</f>
        <v>100</v>
      </c>
    </row>
    <row r="31" spans="1:41" ht="36">
      <c r="A31" s="356" t="s">
        <v>325</v>
      </c>
      <c r="B31" s="266">
        <v>1</v>
      </c>
      <c r="C31" s="266"/>
      <c r="D31" s="267"/>
      <c r="E31" s="266"/>
      <c r="F31" s="266"/>
      <c r="G31" s="266"/>
      <c r="H31" s="266"/>
      <c r="I31" s="267"/>
      <c r="J31" s="266"/>
      <c r="K31" s="357"/>
      <c r="L31" s="354">
        <v>2.7777777777777776E-2</v>
      </c>
      <c r="M31" s="268"/>
      <c r="N31" s="407" t="s">
        <v>324</v>
      </c>
      <c r="O31" s="223" t="s">
        <v>319</v>
      </c>
      <c r="P31" s="223" t="s">
        <v>319</v>
      </c>
      <c r="Q31" s="223" t="s">
        <v>321</v>
      </c>
      <c r="R31" s="270">
        <v>2</v>
      </c>
      <c r="S31" s="264">
        <v>1</v>
      </c>
      <c r="T31" s="224">
        <f t="shared" si="10"/>
        <v>2.7777777777777776E-2</v>
      </c>
      <c r="U31" s="224">
        <f>U30+T31</f>
        <v>0.97222222222222232</v>
      </c>
      <c r="V31" s="224">
        <f>V30+T31</f>
        <v>18.982638888888896</v>
      </c>
      <c r="W31" s="274">
        <f t="shared" si="11"/>
        <v>1.88</v>
      </c>
      <c r="X31" s="335">
        <f t="shared" si="11"/>
        <v>65.73</v>
      </c>
      <c r="Y31" s="99">
        <f t="shared" si="12"/>
        <v>7.0000000000000007E-2</v>
      </c>
      <c r="Z31" s="98">
        <f t="shared" si="13"/>
        <v>50.42</v>
      </c>
      <c r="AA31" s="223" t="s">
        <v>319</v>
      </c>
      <c r="AB31" s="223" t="s">
        <v>319</v>
      </c>
      <c r="AC31" s="264">
        <v>1</v>
      </c>
      <c r="AD31" s="224">
        <v>2.7777777777777776E-2</v>
      </c>
      <c r="AE31" s="224">
        <f>AE30+AD31</f>
        <v>0.51388888888888884</v>
      </c>
      <c r="AF31" s="224">
        <f>AF30+AD31</f>
        <v>18.01805555555557</v>
      </c>
      <c r="AG31" s="274">
        <f t="shared" si="14"/>
        <v>3.32</v>
      </c>
      <c r="AH31" s="335">
        <f t="shared" si="14"/>
        <v>61.46</v>
      </c>
      <c r="AI31" s="99">
        <f t="shared" si="15"/>
        <v>7.0000000000000007E-2</v>
      </c>
      <c r="AJ31" s="98">
        <f t="shared" si="16"/>
        <v>47.81</v>
      </c>
      <c r="AK31" s="276" t="s">
        <v>90</v>
      </c>
      <c r="AL31" s="266">
        <v>1</v>
      </c>
      <c r="AM31" s="266">
        <v>1</v>
      </c>
      <c r="AN31" s="337">
        <f t="shared" si="17"/>
        <v>100</v>
      </c>
      <c r="AO31" s="337">
        <f t="shared" si="18"/>
        <v>100</v>
      </c>
    </row>
    <row r="32" spans="1:41" ht="36">
      <c r="A32" s="356" t="s">
        <v>326</v>
      </c>
      <c r="B32" s="266">
        <v>2</v>
      </c>
      <c r="C32" s="266"/>
      <c r="D32" s="359"/>
      <c r="E32" s="360"/>
      <c r="F32" s="231"/>
      <c r="G32" s="231"/>
      <c r="H32" s="361"/>
      <c r="I32" s="267"/>
      <c r="J32" s="266"/>
      <c r="K32" s="359"/>
      <c r="L32" s="358">
        <v>4.1666666666666664E-2</v>
      </c>
      <c r="M32" s="358">
        <v>4.1666666666666664E-2</v>
      </c>
      <c r="N32" s="407" t="s">
        <v>324</v>
      </c>
      <c r="O32" s="223" t="s">
        <v>319</v>
      </c>
      <c r="P32" s="223" t="s">
        <v>319</v>
      </c>
      <c r="Q32" s="223" t="s">
        <v>321</v>
      </c>
      <c r="R32" s="329">
        <v>3</v>
      </c>
      <c r="S32" s="264">
        <v>1</v>
      </c>
      <c r="T32" s="224">
        <f t="shared" si="10"/>
        <v>8.3333333333333329E-2</v>
      </c>
      <c r="U32" s="224">
        <f t="shared" ref="U32:U36" si="19">U31+T32</f>
        <v>1.0555555555555556</v>
      </c>
      <c r="V32" s="224">
        <f t="shared" ref="V32:V36" si="20">V31+T32</f>
        <v>19.065972222222229</v>
      </c>
      <c r="W32" s="274">
        <f t="shared" si="11"/>
        <v>5.63</v>
      </c>
      <c r="X32" s="335">
        <f t="shared" si="11"/>
        <v>71.36</v>
      </c>
      <c r="Y32" s="99">
        <f t="shared" si="12"/>
        <v>0.22</v>
      </c>
      <c r="Z32" s="98">
        <f t="shared" si="13"/>
        <v>50.64</v>
      </c>
      <c r="AA32" s="223" t="s">
        <v>319</v>
      </c>
      <c r="AB32" s="223" t="s">
        <v>319</v>
      </c>
      <c r="AC32" s="264">
        <v>1</v>
      </c>
      <c r="AD32" s="224">
        <v>4.1666666666666664E-2</v>
      </c>
      <c r="AE32" s="224">
        <f t="shared" ref="AE32:AE36" si="21">AE31+AD32</f>
        <v>0.55555555555555547</v>
      </c>
      <c r="AF32" s="224">
        <f t="shared" ref="AF32:AF36" si="22">AF31+AD32</f>
        <v>18.059722222222238</v>
      </c>
      <c r="AG32" s="274">
        <f t="shared" si="14"/>
        <v>4.9800000000000004</v>
      </c>
      <c r="AH32" s="335">
        <f t="shared" si="14"/>
        <v>66.45</v>
      </c>
      <c r="AI32" s="99">
        <f t="shared" si="15"/>
        <v>0.11</v>
      </c>
      <c r="AJ32" s="98">
        <f t="shared" si="16"/>
        <v>47.92</v>
      </c>
      <c r="AK32" s="276" t="s">
        <v>90</v>
      </c>
      <c r="AL32" s="266">
        <v>1</v>
      </c>
      <c r="AM32" s="266">
        <v>1</v>
      </c>
      <c r="AN32" s="337">
        <f t="shared" si="17"/>
        <v>100</v>
      </c>
      <c r="AO32" s="337">
        <f t="shared" si="18"/>
        <v>50</v>
      </c>
    </row>
    <row r="33" spans="1:41" ht="36">
      <c r="A33" s="356" t="s">
        <v>327</v>
      </c>
      <c r="B33" s="266">
        <v>1</v>
      </c>
      <c r="C33" s="266"/>
      <c r="D33" s="267"/>
      <c r="E33" s="357"/>
      <c r="F33" s="359"/>
      <c r="G33" s="359"/>
      <c r="H33" s="266"/>
      <c r="I33" s="267">
        <v>2.0833333333333332E-2</v>
      </c>
      <c r="J33" s="268"/>
      <c r="K33" s="291"/>
      <c r="L33" s="358"/>
      <c r="M33" s="291"/>
      <c r="N33" s="409" t="s">
        <v>263</v>
      </c>
      <c r="O33" s="223" t="s">
        <v>321</v>
      </c>
      <c r="P33" s="223" t="s">
        <v>321</v>
      </c>
      <c r="Q33" s="223" t="s">
        <v>321</v>
      </c>
      <c r="R33" s="329">
        <v>3</v>
      </c>
      <c r="S33" s="264">
        <v>1</v>
      </c>
      <c r="T33" s="224">
        <f t="shared" si="10"/>
        <v>2.0833333333333332E-2</v>
      </c>
      <c r="U33" s="224">
        <f t="shared" si="19"/>
        <v>1.0763888888888888</v>
      </c>
      <c r="V33" s="224">
        <f t="shared" si="20"/>
        <v>19.086805555555561</v>
      </c>
      <c r="W33" s="274">
        <f t="shared" si="11"/>
        <v>1.41</v>
      </c>
      <c r="X33" s="335">
        <f t="shared" si="11"/>
        <v>72.77</v>
      </c>
      <c r="Y33" s="99">
        <f t="shared" si="12"/>
        <v>0.06</v>
      </c>
      <c r="Z33" s="98">
        <f t="shared" si="13"/>
        <v>50.7</v>
      </c>
      <c r="AA33" s="42" t="s">
        <v>124</v>
      </c>
      <c r="AB33" s="42" t="s">
        <v>124</v>
      </c>
      <c r="AC33" s="264">
        <v>0</v>
      </c>
      <c r="AD33" s="224">
        <v>0</v>
      </c>
      <c r="AE33" s="224">
        <f t="shared" si="21"/>
        <v>0.55555555555555547</v>
      </c>
      <c r="AF33" s="224">
        <f t="shared" si="22"/>
        <v>18.059722222222238</v>
      </c>
      <c r="AG33" s="274">
        <f t="shared" si="14"/>
        <v>0</v>
      </c>
      <c r="AH33" s="335">
        <f t="shared" si="14"/>
        <v>66.45</v>
      </c>
      <c r="AI33" s="99">
        <f t="shared" si="15"/>
        <v>0</v>
      </c>
      <c r="AJ33" s="98">
        <f t="shared" si="16"/>
        <v>47.92</v>
      </c>
      <c r="AK33" s="276" t="s">
        <v>90</v>
      </c>
      <c r="AL33" s="266">
        <v>4</v>
      </c>
      <c r="AM33" s="266">
        <v>0</v>
      </c>
      <c r="AN33" s="337">
        <v>0</v>
      </c>
      <c r="AO33" s="337">
        <f t="shared" si="18"/>
        <v>0</v>
      </c>
    </row>
    <row r="34" spans="1:41" ht="36">
      <c r="A34" s="362" t="s">
        <v>328</v>
      </c>
      <c r="B34" s="266">
        <v>1</v>
      </c>
      <c r="C34" s="266"/>
      <c r="D34" s="267">
        <v>2.0833333333333332E-2</v>
      </c>
      <c r="E34" s="357"/>
      <c r="F34" s="267"/>
      <c r="G34" s="267"/>
      <c r="I34" s="359"/>
      <c r="J34" s="363"/>
      <c r="K34" s="266"/>
      <c r="L34" s="51"/>
      <c r="M34" s="51"/>
      <c r="N34" s="407" t="s">
        <v>324</v>
      </c>
      <c r="O34" s="223" t="s">
        <v>321</v>
      </c>
      <c r="P34" s="223" t="s">
        <v>321</v>
      </c>
      <c r="Q34" s="223" t="s">
        <v>321</v>
      </c>
      <c r="R34" s="329">
        <v>3</v>
      </c>
      <c r="S34" s="264">
        <v>2</v>
      </c>
      <c r="T34" s="224">
        <f t="shared" si="10"/>
        <v>2.0833333333333332E-2</v>
      </c>
      <c r="U34" s="224">
        <f>U33+T34</f>
        <v>1.0972222222222221</v>
      </c>
      <c r="V34" s="224">
        <f t="shared" si="20"/>
        <v>19.107638888888893</v>
      </c>
      <c r="W34" s="274">
        <f t="shared" si="11"/>
        <v>1.41</v>
      </c>
      <c r="X34" s="335">
        <f t="shared" si="11"/>
        <v>74.180000000000007</v>
      </c>
      <c r="Y34" s="99">
        <f t="shared" si="12"/>
        <v>0.06</v>
      </c>
      <c r="Z34" s="98">
        <f t="shared" si="13"/>
        <v>50.75</v>
      </c>
      <c r="AA34" s="223" t="s">
        <v>321</v>
      </c>
      <c r="AB34" s="223" t="s">
        <v>321</v>
      </c>
      <c r="AC34" s="264">
        <v>1</v>
      </c>
      <c r="AD34" s="224">
        <v>2.0833333333333332E-2</v>
      </c>
      <c r="AE34" s="224">
        <f t="shared" si="21"/>
        <v>0.57638888888888884</v>
      </c>
      <c r="AF34" s="224">
        <f t="shared" si="22"/>
        <v>18.08055555555557</v>
      </c>
      <c r="AG34" s="274">
        <f t="shared" si="14"/>
        <v>2.4900000000000002</v>
      </c>
      <c r="AH34" s="335">
        <f t="shared" si="14"/>
        <v>68.94</v>
      </c>
      <c r="AI34" s="99">
        <f t="shared" si="15"/>
        <v>0.06</v>
      </c>
      <c r="AJ34" s="98">
        <f t="shared" si="16"/>
        <v>47.98</v>
      </c>
      <c r="AK34" s="276" t="s">
        <v>90</v>
      </c>
      <c r="AL34" s="266">
        <v>4</v>
      </c>
      <c r="AM34" s="266">
        <v>4</v>
      </c>
      <c r="AN34" s="337">
        <f t="shared" si="17"/>
        <v>100</v>
      </c>
      <c r="AO34" s="337">
        <f t="shared" si="18"/>
        <v>100</v>
      </c>
    </row>
    <row r="35" spans="1:41" ht="36">
      <c r="A35" s="362" t="s">
        <v>329</v>
      </c>
      <c r="B35" s="266">
        <v>2</v>
      </c>
      <c r="C35" s="266"/>
      <c r="D35" s="267"/>
      <c r="E35" s="357"/>
      <c r="F35" s="267">
        <v>4.1666666666666664E-2</v>
      </c>
      <c r="G35" s="267">
        <v>4.1666666666666664E-2</v>
      </c>
      <c r="H35" s="266"/>
      <c r="I35" s="266"/>
      <c r="J35" s="363"/>
      <c r="K35" s="267"/>
      <c r="L35" s="266"/>
      <c r="M35" s="266"/>
      <c r="N35" s="407" t="s">
        <v>324</v>
      </c>
      <c r="O35" s="223" t="s">
        <v>321</v>
      </c>
      <c r="P35" s="223" t="s">
        <v>321</v>
      </c>
      <c r="Q35" s="223" t="s">
        <v>321</v>
      </c>
      <c r="R35" s="329">
        <v>3</v>
      </c>
      <c r="S35" s="264">
        <v>1</v>
      </c>
      <c r="T35" s="224">
        <f t="shared" si="10"/>
        <v>8.3333333333333329E-2</v>
      </c>
      <c r="U35" s="224">
        <f t="shared" si="19"/>
        <v>1.1805555555555554</v>
      </c>
      <c r="V35" s="224">
        <f t="shared" si="20"/>
        <v>19.190972222222225</v>
      </c>
      <c r="W35" s="274">
        <f t="shared" si="11"/>
        <v>5.63</v>
      </c>
      <c r="X35" s="335">
        <f t="shared" si="11"/>
        <v>79.81</v>
      </c>
      <c r="Y35" s="99">
        <f t="shared" si="12"/>
        <v>0.22</v>
      </c>
      <c r="Z35" s="98">
        <f t="shared" si="13"/>
        <v>50.97</v>
      </c>
      <c r="AA35" s="223" t="s">
        <v>321</v>
      </c>
      <c r="AB35" s="223" t="s">
        <v>321</v>
      </c>
      <c r="AC35" s="264">
        <v>1</v>
      </c>
      <c r="AD35" s="224">
        <v>4.8611111111111112E-2</v>
      </c>
      <c r="AE35" s="224">
        <f t="shared" si="21"/>
        <v>0.625</v>
      </c>
      <c r="AF35" s="224">
        <f t="shared" si="22"/>
        <v>18.129166666666681</v>
      </c>
      <c r="AG35" s="274">
        <f t="shared" si="14"/>
        <v>5.81</v>
      </c>
      <c r="AH35" s="335">
        <f t="shared" si="14"/>
        <v>74.75</v>
      </c>
      <c r="AI35" s="99">
        <f t="shared" si="15"/>
        <v>0.13</v>
      </c>
      <c r="AJ35" s="98">
        <f t="shared" si="16"/>
        <v>48.11</v>
      </c>
      <c r="AK35" s="276" t="s">
        <v>90</v>
      </c>
      <c r="AL35" s="266">
        <v>2</v>
      </c>
      <c r="AM35" s="266">
        <v>2</v>
      </c>
      <c r="AN35" s="337">
        <f t="shared" si="17"/>
        <v>100</v>
      </c>
      <c r="AO35" s="337">
        <f t="shared" si="18"/>
        <v>58.333333333333336</v>
      </c>
    </row>
    <row r="36" spans="1:41" ht="36">
      <c r="A36" s="356" t="s">
        <v>330</v>
      </c>
      <c r="B36" s="266">
        <v>1</v>
      </c>
      <c r="C36" s="353"/>
      <c r="D36" s="267"/>
      <c r="E36" s="357"/>
      <c r="F36" s="359"/>
      <c r="G36" s="359"/>
      <c r="H36" s="266"/>
      <c r="I36" s="266"/>
      <c r="J36" s="353">
        <v>1.3888888888888888E-2</v>
      </c>
      <c r="K36" s="365"/>
      <c r="L36" s="359"/>
      <c r="M36" s="359"/>
      <c r="N36" s="407" t="s">
        <v>324</v>
      </c>
      <c r="O36" s="223" t="s">
        <v>321</v>
      </c>
      <c r="P36" s="223" t="s">
        <v>321</v>
      </c>
      <c r="Q36" s="223" t="s">
        <v>272</v>
      </c>
      <c r="R36" s="329">
        <v>2</v>
      </c>
      <c r="S36" s="264">
        <v>1</v>
      </c>
      <c r="T36" s="224">
        <f t="shared" si="10"/>
        <v>1.3888888888888888E-2</v>
      </c>
      <c r="U36" s="224">
        <f t="shared" si="19"/>
        <v>1.1944444444444442</v>
      </c>
      <c r="V36" s="224">
        <f t="shared" si="20"/>
        <v>19.204861111111114</v>
      </c>
      <c r="W36" s="274">
        <f t="shared" si="11"/>
        <v>0.94</v>
      </c>
      <c r="X36" s="335">
        <f t="shared" si="11"/>
        <v>80.75</v>
      </c>
      <c r="Y36" s="99">
        <f t="shared" si="12"/>
        <v>0.04</v>
      </c>
      <c r="Z36" s="98">
        <f t="shared" si="13"/>
        <v>51.01</v>
      </c>
      <c r="AA36" s="223" t="s">
        <v>321</v>
      </c>
      <c r="AB36" s="223" t="s">
        <v>321</v>
      </c>
      <c r="AC36" s="264">
        <v>1</v>
      </c>
      <c r="AD36" s="224">
        <v>1.3888888888888888E-2</v>
      </c>
      <c r="AE36" s="224">
        <f t="shared" si="21"/>
        <v>0.63888888888888884</v>
      </c>
      <c r="AF36" s="224">
        <f t="shared" si="22"/>
        <v>18.14305555555557</v>
      </c>
      <c r="AG36" s="274">
        <f t="shared" si="14"/>
        <v>1.66</v>
      </c>
      <c r="AH36" s="335">
        <f t="shared" si="14"/>
        <v>76.41</v>
      </c>
      <c r="AI36" s="99">
        <f t="shared" si="15"/>
        <v>0.04</v>
      </c>
      <c r="AJ36" s="98">
        <f t="shared" si="16"/>
        <v>48.15</v>
      </c>
      <c r="AK36" s="276" t="s">
        <v>90</v>
      </c>
      <c r="AL36" s="266">
        <v>2</v>
      </c>
      <c r="AM36" s="266">
        <v>3</v>
      </c>
      <c r="AN36" s="337">
        <f t="shared" si="17"/>
        <v>150</v>
      </c>
      <c r="AO36" s="337">
        <f t="shared" si="18"/>
        <v>100</v>
      </c>
    </row>
    <row r="37" spans="1:41" ht="47.4">
      <c r="A37" s="367" t="s">
        <v>116</v>
      </c>
      <c r="B37" s="368"/>
      <c r="C37" s="369">
        <f t="shared" ref="C37:M37" si="23">SUM(C30:C36)</f>
        <v>0</v>
      </c>
      <c r="D37" s="369">
        <f t="shared" si="23"/>
        <v>2.0833333333333332E-2</v>
      </c>
      <c r="E37" s="369">
        <f t="shared" si="23"/>
        <v>0</v>
      </c>
      <c r="F37" s="369">
        <f t="shared" si="23"/>
        <v>4.1666666666666664E-2</v>
      </c>
      <c r="G37" s="369">
        <f t="shared" si="23"/>
        <v>4.1666666666666664E-2</v>
      </c>
      <c r="H37" s="369">
        <f t="shared" si="23"/>
        <v>0</v>
      </c>
      <c r="I37" s="369">
        <f t="shared" si="23"/>
        <v>2.0833333333333332E-2</v>
      </c>
      <c r="J37" s="369">
        <f t="shared" si="23"/>
        <v>1.3888888888888888E-2</v>
      </c>
      <c r="K37" s="369">
        <f t="shared" si="23"/>
        <v>0</v>
      </c>
      <c r="L37" s="369">
        <f t="shared" si="23"/>
        <v>6.9444444444444448E-2</v>
      </c>
      <c r="M37" s="369">
        <f t="shared" si="23"/>
        <v>6.9444444444444448E-2</v>
      </c>
      <c r="N37" s="368"/>
      <c r="O37" s="368"/>
      <c r="P37" s="368"/>
      <c r="Q37" s="368"/>
      <c r="R37" s="368"/>
      <c r="S37" s="368"/>
      <c r="T37" s="369">
        <f>SUM(T30:T36)</f>
        <v>0.27777777777777779</v>
      </c>
      <c r="U37" s="369">
        <f>U36</f>
        <v>1.1944444444444442</v>
      </c>
      <c r="V37" s="370">
        <f>V36</f>
        <v>19.204861111111114</v>
      </c>
      <c r="W37" s="371">
        <f t="shared" si="11"/>
        <v>18.78</v>
      </c>
      <c r="X37" s="372">
        <f t="shared" si="11"/>
        <v>80.75</v>
      </c>
      <c r="Y37" s="373">
        <f>ROUND(T37/$U$16*100,2)</f>
        <v>0.74</v>
      </c>
      <c r="Z37" s="374">
        <f>ROUND(V37/$U$16*100,2)</f>
        <v>51.01</v>
      </c>
      <c r="AA37" s="368"/>
      <c r="AB37" s="368"/>
      <c r="AC37" s="368"/>
      <c r="AD37" s="369">
        <f>SUM(AD30:AD36)</f>
        <v>0.18055555555555555</v>
      </c>
      <c r="AE37" s="369">
        <f>AE36</f>
        <v>0.63888888888888884</v>
      </c>
      <c r="AF37" s="369">
        <f>AF36</f>
        <v>18.14305555555557</v>
      </c>
      <c r="AG37" s="368">
        <f>ROUND(AD37/$AD$53*100,2)</f>
        <v>21.59</v>
      </c>
      <c r="AH37" s="368">
        <f t="shared" si="14"/>
        <v>76.41</v>
      </c>
      <c r="AI37" s="101">
        <f t="shared" si="15"/>
        <v>0.48</v>
      </c>
      <c r="AJ37" s="102">
        <f t="shared" si="16"/>
        <v>48.15</v>
      </c>
      <c r="AK37" s="375"/>
      <c r="AL37" s="368"/>
      <c r="AM37" s="368"/>
      <c r="AN37" s="376"/>
      <c r="AO37" s="376"/>
    </row>
    <row r="38" spans="1:41" ht="47.4">
      <c r="A38" s="377" t="s">
        <v>331</v>
      </c>
      <c r="B38" s="606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607"/>
      <c r="AB38" s="607"/>
      <c r="AC38" s="607"/>
      <c r="AD38" s="607"/>
      <c r="AE38" s="607"/>
      <c r="AF38" s="607"/>
      <c r="AG38" s="607"/>
      <c r="AH38" s="607"/>
      <c r="AI38" s="607"/>
      <c r="AJ38" s="607"/>
      <c r="AK38" s="607"/>
      <c r="AL38" s="607"/>
      <c r="AM38" s="607"/>
      <c r="AN38" s="607"/>
      <c r="AO38" s="608"/>
    </row>
    <row r="39" spans="1:41" ht="36">
      <c r="A39" s="378" t="s">
        <v>332</v>
      </c>
      <c r="B39" s="274">
        <v>1</v>
      </c>
      <c r="C39" s="381"/>
      <c r="D39" s="379"/>
      <c r="E39" s="380"/>
      <c r="F39" s="357"/>
      <c r="G39" s="357"/>
      <c r="H39" s="357"/>
      <c r="I39" s="357"/>
      <c r="J39" s="267">
        <v>8.3333333333333329E-2</v>
      </c>
      <c r="K39" s="357"/>
      <c r="L39" s="357"/>
      <c r="M39" s="357"/>
      <c r="N39" s="407" t="s">
        <v>324</v>
      </c>
      <c r="O39" s="223" t="s">
        <v>321</v>
      </c>
      <c r="P39" s="223" t="s">
        <v>321</v>
      </c>
      <c r="Q39" s="223" t="s">
        <v>272</v>
      </c>
      <c r="R39" s="329">
        <v>5</v>
      </c>
      <c r="S39" s="264">
        <v>1</v>
      </c>
      <c r="T39" s="224">
        <f>SUM(C39:M39)</f>
        <v>8.3333333333333329E-2</v>
      </c>
      <c r="U39" s="224">
        <f>U37+T39</f>
        <v>1.2777777777777775</v>
      </c>
      <c r="V39" s="224">
        <f>V37+T39</f>
        <v>19.288194444444446</v>
      </c>
      <c r="W39" s="274">
        <f t="shared" ref="W39:X41" si="24">ROUND(T39/$T$53*100,2)</f>
        <v>5.63</v>
      </c>
      <c r="X39" s="335">
        <f t="shared" si="24"/>
        <v>86.38</v>
      </c>
      <c r="Y39" s="99">
        <f t="shared" ref="Y39:Y40" si="25">ROUND(T39/$U$17*100,2)</f>
        <v>0.22</v>
      </c>
      <c r="Z39" s="98">
        <f t="shared" ref="Z39:Z40" si="26">ROUND(V39/$U$17*100,2)</f>
        <v>51.23</v>
      </c>
      <c r="AA39" s="223" t="s">
        <v>333</v>
      </c>
      <c r="AB39" s="223" t="s">
        <v>333</v>
      </c>
      <c r="AC39" s="264">
        <v>1</v>
      </c>
      <c r="AD39" s="224">
        <v>8.3333333333333329E-2</v>
      </c>
      <c r="AE39" s="224">
        <f>AE37+AD39</f>
        <v>0.72222222222222221</v>
      </c>
      <c r="AF39" s="224">
        <f>AF37+AD39</f>
        <v>18.226388888888902</v>
      </c>
      <c r="AG39" s="274">
        <f t="shared" ref="AG39:AH41" si="27">ROUND(AD39/$AD$53*100,2)</f>
        <v>9.9700000000000006</v>
      </c>
      <c r="AH39" s="335">
        <f t="shared" si="27"/>
        <v>86.38</v>
      </c>
      <c r="AI39" s="99">
        <f t="shared" ref="AI39:AI41" si="28">ROUND(AD39/$Y$17*100,2)</f>
        <v>0.22</v>
      </c>
      <c r="AJ39" s="98">
        <f t="shared" ref="AJ39:AJ41" si="29">ROUND(AF39/$Y$17*100,2)</f>
        <v>48.37</v>
      </c>
      <c r="AK39" s="276" t="s">
        <v>188</v>
      </c>
      <c r="AL39" s="291">
        <v>100</v>
      </c>
      <c r="AM39" s="432">
        <v>30</v>
      </c>
      <c r="AN39" s="337">
        <f>AM39/AL39*100</f>
        <v>30</v>
      </c>
      <c r="AO39" s="337">
        <f>AD39/T39*100</f>
        <v>100</v>
      </c>
    </row>
    <row r="40" spans="1:41" ht="36">
      <c r="A40" s="378" t="s">
        <v>334</v>
      </c>
      <c r="B40" s="335">
        <v>1</v>
      </c>
      <c r="C40" s="381"/>
      <c r="D40" s="231"/>
      <c r="E40" s="267">
        <v>2.0833333333333332E-2</v>
      </c>
      <c r="F40" s="366"/>
      <c r="G40" s="357"/>
      <c r="H40" s="357"/>
      <c r="I40" s="357"/>
      <c r="J40" s="359"/>
      <c r="K40" s="357"/>
      <c r="L40" s="357"/>
      <c r="M40" s="357"/>
      <c r="N40" s="407" t="s">
        <v>324</v>
      </c>
      <c r="O40" s="223" t="s">
        <v>321</v>
      </c>
      <c r="P40" s="223" t="s">
        <v>321</v>
      </c>
      <c r="Q40" s="223" t="s">
        <v>272</v>
      </c>
      <c r="R40" s="329">
        <v>5</v>
      </c>
      <c r="S40" s="264">
        <v>2</v>
      </c>
      <c r="T40" s="224">
        <f>SUM(D40:M40)</f>
        <v>2.0833333333333332E-2</v>
      </c>
      <c r="U40" s="224">
        <f>U39+T40</f>
        <v>1.2986111111111107</v>
      </c>
      <c r="V40" s="224">
        <f>V39+T40</f>
        <v>19.309027777777779</v>
      </c>
      <c r="W40" s="274">
        <f t="shared" si="24"/>
        <v>1.41</v>
      </c>
      <c r="X40" s="335">
        <f t="shared" si="24"/>
        <v>87.79</v>
      </c>
      <c r="Y40" s="99">
        <f t="shared" si="25"/>
        <v>0.06</v>
      </c>
      <c r="Z40" s="98">
        <f t="shared" si="26"/>
        <v>51.29</v>
      </c>
      <c r="AA40" s="223" t="s">
        <v>319</v>
      </c>
      <c r="AB40" s="223" t="s">
        <v>319</v>
      </c>
      <c r="AC40" s="264">
        <v>1</v>
      </c>
      <c r="AD40" s="224">
        <v>3.8194444444444441E-2</v>
      </c>
      <c r="AE40" s="224">
        <f>AE39+AD40</f>
        <v>0.76041666666666663</v>
      </c>
      <c r="AF40" s="224">
        <f>AF39+AD40</f>
        <v>18.264583333333345</v>
      </c>
      <c r="AG40" s="274">
        <f t="shared" si="27"/>
        <v>4.57</v>
      </c>
      <c r="AH40" s="335">
        <f t="shared" si="27"/>
        <v>90.95</v>
      </c>
      <c r="AI40" s="99">
        <f t="shared" si="28"/>
        <v>0.1</v>
      </c>
      <c r="AJ40" s="98">
        <f t="shared" si="29"/>
        <v>48.47</v>
      </c>
      <c r="AK40" s="276" t="s">
        <v>188</v>
      </c>
      <c r="AL40" s="266">
        <v>100</v>
      </c>
      <c r="AM40" s="433">
        <v>98</v>
      </c>
      <c r="AN40" s="337">
        <f>AM40/AL40*100</f>
        <v>98</v>
      </c>
      <c r="AO40" s="337">
        <f>AD40/T40*100</f>
        <v>183.33333333333331</v>
      </c>
    </row>
    <row r="41" spans="1:41" ht="47.4">
      <c r="A41" s="382" t="s">
        <v>116</v>
      </c>
      <c r="B41" s="383"/>
      <c r="C41" s="384">
        <f t="shared" ref="C41:M41" si="30">SUM(C39:C40)</f>
        <v>0</v>
      </c>
      <c r="D41" s="384">
        <f t="shared" si="30"/>
        <v>0</v>
      </c>
      <c r="E41" s="384">
        <f t="shared" si="30"/>
        <v>2.0833333333333332E-2</v>
      </c>
      <c r="F41" s="385">
        <f t="shared" si="30"/>
        <v>0</v>
      </c>
      <c r="G41" s="384">
        <f t="shared" si="30"/>
        <v>0</v>
      </c>
      <c r="H41" s="384">
        <f t="shared" si="30"/>
        <v>0</v>
      </c>
      <c r="I41" s="384">
        <f t="shared" si="30"/>
        <v>0</v>
      </c>
      <c r="J41" s="384">
        <f t="shared" si="30"/>
        <v>8.3333333333333329E-2</v>
      </c>
      <c r="K41" s="384">
        <f t="shared" si="30"/>
        <v>0</v>
      </c>
      <c r="L41" s="384">
        <f t="shared" si="30"/>
        <v>0</v>
      </c>
      <c r="M41" s="384">
        <f t="shared" si="30"/>
        <v>0</v>
      </c>
      <c r="N41" s="383"/>
      <c r="O41" s="383"/>
      <c r="P41" s="383"/>
      <c r="Q41" s="383"/>
      <c r="R41" s="386"/>
      <c r="S41" s="387"/>
      <c r="T41" s="388">
        <f>SUM(T39:T40)</f>
        <v>0.10416666666666666</v>
      </c>
      <c r="U41" s="384">
        <f>U40</f>
        <v>1.2986111111111107</v>
      </c>
      <c r="V41" s="384">
        <f>V40</f>
        <v>19.309027777777779</v>
      </c>
      <c r="W41" s="383">
        <f t="shared" si="24"/>
        <v>7.04</v>
      </c>
      <c r="X41" s="386">
        <f t="shared" si="24"/>
        <v>87.79</v>
      </c>
      <c r="Y41" s="389">
        <f>ROUND(T41/$U$16*100,2)</f>
        <v>0.28000000000000003</v>
      </c>
      <c r="Z41" s="390">
        <f>ROUND(V41/$U$16*100,2)</f>
        <v>51.29</v>
      </c>
      <c r="AA41" s="383"/>
      <c r="AB41" s="383"/>
      <c r="AC41" s="383"/>
      <c r="AD41" s="384">
        <f>SUM(AD39:AD40)</f>
        <v>0.12152777777777776</v>
      </c>
      <c r="AE41" s="384">
        <f>AE40</f>
        <v>0.76041666666666663</v>
      </c>
      <c r="AF41" s="384">
        <f>AF40</f>
        <v>18.264583333333345</v>
      </c>
      <c r="AG41" s="391">
        <f>ROUND(AD41/$AD$53*100,2)</f>
        <v>14.53</v>
      </c>
      <c r="AH41" s="391">
        <f t="shared" si="27"/>
        <v>90.95</v>
      </c>
      <c r="AI41" s="567">
        <f t="shared" si="28"/>
        <v>0.32</v>
      </c>
      <c r="AJ41" s="290">
        <f t="shared" si="29"/>
        <v>48.47</v>
      </c>
      <c r="AK41" s="392"/>
      <c r="AL41" s="383"/>
      <c r="AM41" s="383"/>
      <c r="AN41" s="393"/>
      <c r="AO41" s="393"/>
    </row>
    <row r="42" spans="1:41" ht="47.4">
      <c r="A42" s="394" t="s">
        <v>335</v>
      </c>
      <c r="B42" s="609"/>
      <c r="C42" s="610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  <c r="O42" s="610"/>
      <c r="P42" s="610"/>
      <c r="Q42" s="610"/>
      <c r="R42" s="610"/>
      <c r="S42" s="611"/>
      <c r="T42" s="610"/>
      <c r="U42" s="610"/>
      <c r="V42" s="610"/>
      <c r="W42" s="610"/>
      <c r="X42" s="610"/>
      <c r="Y42" s="610"/>
      <c r="Z42" s="610"/>
      <c r="AA42" s="610"/>
      <c r="AB42" s="610"/>
      <c r="AC42" s="610"/>
      <c r="AD42" s="610"/>
      <c r="AE42" s="610"/>
      <c r="AF42" s="610"/>
      <c r="AG42" s="610"/>
      <c r="AH42" s="610"/>
      <c r="AI42" s="610"/>
      <c r="AJ42" s="610"/>
      <c r="AK42" s="610"/>
      <c r="AL42" s="610"/>
      <c r="AM42" s="610"/>
      <c r="AN42" s="610"/>
      <c r="AO42" s="610"/>
    </row>
    <row r="43" spans="1:41" ht="36">
      <c r="A43" s="395" t="s">
        <v>336</v>
      </c>
      <c r="B43" s="266">
        <v>1</v>
      </c>
      <c r="C43" s="224"/>
      <c r="D43" s="266"/>
      <c r="E43" s="266"/>
      <c r="F43" s="267"/>
      <c r="G43" s="266"/>
      <c r="H43" s="266"/>
      <c r="I43" s="357"/>
      <c r="J43" s="357"/>
      <c r="K43" s="268"/>
      <c r="L43" s="267">
        <v>6.9444444444444441E-3</v>
      </c>
      <c r="M43" s="266"/>
      <c r="N43" s="407" t="s">
        <v>324</v>
      </c>
      <c r="O43" s="223" t="s">
        <v>319</v>
      </c>
      <c r="P43" s="223" t="s">
        <v>319</v>
      </c>
      <c r="Q43" s="223" t="s">
        <v>321</v>
      </c>
      <c r="R43" s="270">
        <v>2</v>
      </c>
      <c r="S43" s="264">
        <v>1</v>
      </c>
      <c r="T43" s="224">
        <f>SUM(C43:M43)</f>
        <v>6.9444444444444441E-3</v>
      </c>
      <c r="U43" s="224">
        <f>U41+T43</f>
        <v>1.3055555555555551</v>
      </c>
      <c r="V43" s="224">
        <f>V41+T43</f>
        <v>19.315972222222221</v>
      </c>
      <c r="W43" s="274">
        <f t="shared" ref="W43:X47" si="31">ROUND(T43/$T$53*100,2)</f>
        <v>0.47</v>
      </c>
      <c r="X43" s="335">
        <f t="shared" si="31"/>
        <v>88.26</v>
      </c>
      <c r="Y43" s="99">
        <f t="shared" ref="Y43:Y46" si="32">ROUND(T43/$U$17*100,2)</f>
        <v>0.02</v>
      </c>
      <c r="Z43" s="98">
        <f t="shared" ref="Z43:Z46" si="33">ROUND(V43/$U$17*100,2)</f>
        <v>51.3</v>
      </c>
      <c r="AA43" s="223" t="s">
        <v>319</v>
      </c>
      <c r="AB43" s="223" t="s">
        <v>319</v>
      </c>
      <c r="AC43" s="264">
        <v>1</v>
      </c>
      <c r="AD43" s="224">
        <v>6.9444444444444441E-3</v>
      </c>
      <c r="AE43" s="224">
        <f>AE41+AD43</f>
        <v>0.76736111111111105</v>
      </c>
      <c r="AF43" s="224">
        <f>AF41+AD43</f>
        <v>18.271527777777788</v>
      </c>
      <c r="AG43" s="274">
        <f t="shared" ref="AG43:AH47" si="34">ROUND(AD43/$AD$53*100,2)</f>
        <v>0.83</v>
      </c>
      <c r="AH43" s="335">
        <f t="shared" si="34"/>
        <v>91.78</v>
      </c>
      <c r="AI43" s="99">
        <f t="shared" ref="AI43:AI47" si="35">ROUND(AD43/$Y$17*100,2)</f>
        <v>0.02</v>
      </c>
      <c r="AJ43" s="98">
        <f t="shared" ref="AJ43:AJ47" si="36">ROUND(AF43/$Y$17*100,2)</f>
        <v>48.49</v>
      </c>
      <c r="AK43" s="336" t="s">
        <v>123</v>
      </c>
      <c r="AL43" s="430" t="s">
        <v>124</v>
      </c>
      <c r="AM43" s="430" t="s">
        <v>124</v>
      </c>
      <c r="AN43" s="431" t="s">
        <v>124</v>
      </c>
      <c r="AO43" s="337">
        <f>AD43/T43*100</f>
        <v>100</v>
      </c>
    </row>
    <row r="44" spans="1:41" ht="36">
      <c r="A44" s="395" t="s">
        <v>337</v>
      </c>
      <c r="B44" s="266">
        <v>1</v>
      </c>
      <c r="C44" s="266"/>
      <c r="D44" s="266"/>
      <c r="E44" s="266"/>
      <c r="F44" s="266"/>
      <c r="G44" s="267"/>
      <c r="H44" s="266"/>
      <c r="I44" s="266"/>
      <c r="J44" s="266"/>
      <c r="K44" s="268"/>
      <c r="L44" s="357"/>
      <c r="M44" s="267">
        <v>6.9444444444444441E-3</v>
      </c>
      <c r="N44" s="407" t="s">
        <v>324</v>
      </c>
      <c r="O44" s="223" t="s">
        <v>319</v>
      </c>
      <c r="P44" s="223" t="s">
        <v>319</v>
      </c>
      <c r="Q44" s="223" t="s">
        <v>321</v>
      </c>
      <c r="R44" s="270">
        <v>2</v>
      </c>
      <c r="S44" s="264">
        <v>1</v>
      </c>
      <c r="T44" s="224">
        <f>SUM(C44:M44)</f>
        <v>6.9444444444444441E-3</v>
      </c>
      <c r="U44" s="224">
        <f>U43+T44</f>
        <v>1.3124999999999996</v>
      </c>
      <c r="V44" s="224">
        <f>V43+T44</f>
        <v>19.322916666666664</v>
      </c>
      <c r="W44" s="274">
        <f t="shared" si="31"/>
        <v>0.47</v>
      </c>
      <c r="X44" s="335">
        <f t="shared" si="31"/>
        <v>88.73</v>
      </c>
      <c r="Y44" s="99">
        <f t="shared" si="32"/>
        <v>0.02</v>
      </c>
      <c r="Z44" s="98">
        <f t="shared" si="33"/>
        <v>51.32</v>
      </c>
      <c r="AA44" s="223" t="s">
        <v>319</v>
      </c>
      <c r="AB44" s="223" t="s">
        <v>319</v>
      </c>
      <c r="AC44" s="264">
        <v>1</v>
      </c>
      <c r="AD44" s="224">
        <v>6.9444444444444441E-3</v>
      </c>
      <c r="AE44" s="224">
        <f>AE43+AD44</f>
        <v>0.77430555555555547</v>
      </c>
      <c r="AF44" s="224">
        <f>AF43+AD44</f>
        <v>18.278472222222231</v>
      </c>
      <c r="AG44" s="274">
        <f t="shared" si="34"/>
        <v>0.83</v>
      </c>
      <c r="AH44" s="335">
        <f t="shared" si="34"/>
        <v>92.61</v>
      </c>
      <c r="AI44" s="99">
        <f t="shared" si="35"/>
        <v>0.02</v>
      </c>
      <c r="AJ44" s="98">
        <f t="shared" si="36"/>
        <v>48.51</v>
      </c>
      <c r="AK44" s="336" t="s">
        <v>123</v>
      </c>
      <c r="AL44" s="430" t="s">
        <v>124</v>
      </c>
      <c r="AM44" s="430" t="s">
        <v>124</v>
      </c>
      <c r="AN44" s="431" t="s">
        <v>124</v>
      </c>
      <c r="AO44" s="337">
        <f>AD44/T44*100</f>
        <v>100</v>
      </c>
    </row>
    <row r="45" spans="1:41" ht="36">
      <c r="A45" s="395" t="s">
        <v>338</v>
      </c>
      <c r="B45" s="266">
        <v>1</v>
      </c>
      <c r="C45" s="266"/>
      <c r="D45" s="266"/>
      <c r="E45" s="266"/>
      <c r="F45" s="267"/>
      <c r="G45" s="364"/>
      <c r="H45" s="267">
        <v>2.0833333333333332E-2</v>
      </c>
      <c r="I45" s="266"/>
      <c r="J45" s="266"/>
      <c r="K45" s="268"/>
      <c r="L45" s="357"/>
      <c r="M45" s="266"/>
      <c r="N45" s="407" t="s">
        <v>324</v>
      </c>
      <c r="O45" s="223" t="s">
        <v>321</v>
      </c>
      <c r="P45" s="223" t="s">
        <v>321</v>
      </c>
      <c r="Q45" s="223" t="s">
        <v>321</v>
      </c>
      <c r="R45" s="270">
        <v>1</v>
      </c>
      <c r="S45" s="264">
        <v>1</v>
      </c>
      <c r="T45" s="224">
        <f>SUM(C45:M45)</f>
        <v>2.0833333333333332E-2</v>
      </c>
      <c r="U45" s="224">
        <f>U44+T45</f>
        <v>1.3333333333333328</v>
      </c>
      <c r="V45" s="224">
        <f>V44+T45</f>
        <v>19.343749999999996</v>
      </c>
      <c r="W45" s="274">
        <f t="shared" si="31"/>
        <v>1.41</v>
      </c>
      <c r="X45" s="335">
        <f t="shared" si="31"/>
        <v>90.14</v>
      </c>
      <c r="Y45" s="99">
        <f t="shared" si="32"/>
        <v>0.06</v>
      </c>
      <c r="Z45" s="98">
        <f t="shared" si="33"/>
        <v>51.38</v>
      </c>
      <c r="AA45" s="223" t="s">
        <v>321</v>
      </c>
      <c r="AB45" s="223" t="s">
        <v>321</v>
      </c>
      <c r="AC45" s="264">
        <v>1</v>
      </c>
      <c r="AD45" s="224">
        <v>1.3888888888888889E-3</v>
      </c>
      <c r="AE45" s="224">
        <f>AE44+AD45</f>
        <v>0.77569444444444435</v>
      </c>
      <c r="AF45" s="224">
        <f>AF44+AD45</f>
        <v>18.279861111111121</v>
      </c>
      <c r="AG45" s="274">
        <f t="shared" si="34"/>
        <v>0.17</v>
      </c>
      <c r="AH45" s="335">
        <f t="shared" si="34"/>
        <v>92.77</v>
      </c>
      <c r="AI45" s="99">
        <f t="shared" si="35"/>
        <v>0</v>
      </c>
      <c r="AJ45" s="98">
        <f t="shared" si="36"/>
        <v>48.51</v>
      </c>
      <c r="AK45" s="336" t="s">
        <v>123</v>
      </c>
      <c r="AL45" s="430" t="s">
        <v>124</v>
      </c>
      <c r="AM45" s="430" t="s">
        <v>124</v>
      </c>
      <c r="AN45" s="431" t="s">
        <v>124</v>
      </c>
      <c r="AO45" s="337">
        <f>AD45/T45*100</f>
        <v>6.6666666666666679</v>
      </c>
    </row>
    <row r="46" spans="1:41" ht="36">
      <c r="A46" s="395" t="s">
        <v>339</v>
      </c>
      <c r="B46" s="266">
        <v>1</v>
      </c>
      <c r="C46" s="268"/>
      <c r="D46" s="266"/>
      <c r="E46" s="266"/>
      <c r="F46" s="364"/>
      <c r="G46" s="267"/>
      <c r="H46" s="267">
        <v>2.0833333333333332E-2</v>
      </c>
      <c r="I46" s="266"/>
      <c r="J46" s="266"/>
      <c r="K46" s="268"/>
      <c r="L46" s="266"/>
      <c r="M46" s="266"/>
      <c r="N46" s="407" t="s">
        <v>324</v>
      </c>
      <c r="O46" s="223" t="s">
        <v>321</v>
      </c>
      <c r="P46" s="223" t="s">
        <v>321</v>
      </c>
      <c r="Q46" s="223" t="s">
        <v>321</v>
      </c>
      <c r="R46" s="329">
        <v>1</v>
      </c>
      <c r="S46" s="264">
        <v>1</v>
      </c>
      <c r="T46" s="224">
        <f>SUM(C46:M46)</f>
        <v>2.0833333333333332E-2</v>
      </c>
      <c r="U46" s="224">
        <f>U45+T46</f>
        <v>1.3541666666666661</v>
      </c>
      <c r="V46" s="224">
        <f>V45+T46</f>
        <v>19.364583333333329</v>
      </c>
      <c r="W46" s="274">
        <f t="shared" si="31"/>
        <v>1.41</v>
      </c>
      <c r="X46" s="335">
        <f t="shared" si="31"/>
        <v>91.55</v>
      </c>
      <c r="Y46" s="99">
        <f t="shared" si="32"/>
        <v>0.06</v>
      </c>
      <c r="Z46" s="98">
        <f t="shared" si="33"/>
        <v>51.43</v>
      </c>
      <c r="AA46" s="223" t="s">
        <v>321</v>
      </c>
      <c r="AB46" s="223" t="s">
        <v>321</v>
      </c>
      <c r="AC46" s="264">
        <v>1</v>
      </c>
      <c r="AD46" s="224">
        <v>1.3888888888888889E-3</v>
      </c>
      <c r="AE46" s="224">
        <f>AE45+AD46</f>
        <v>0.77708333333333324</v>
      </c>
      <c r="AF46" s="224">
        <f>AF45+AD46</f>
        <v>18.281250000000011</v>
      </c>
      <c r="AG46" s="274">
        <f t="shared" si="34"/>
        <v>0.17</v>
      </c>
      <c r="AH46" s="335">
        <f t="shared" si="34"/>
        <v>92.94</v>
      </c>
      <c r="AI46" s="99">
        <f t="shared" si="35"/>
        <v>0</v>
      </c>
      <c r="AJ46" s="98">
        <f t="shared" si="36"/>
        <v>48.51</v>
      </c>
      <c r="AK46" s="336" t="s">
        <v>123</v>
      </c>
      <c r="AL46" s="430" t="s">
        <v>124</v>
      </c>
      <c r="AM46" s="430" t="s">
        <v>124</v>
      </c>
      <c r="AN46" s="431" t="s">
        <v>124</v>
      </c>
      <c r="AO46" s="337">
        <f>AD46/T46*100</f>
        <v>6.6666666666666679</v>
      </c>
    </row>
    <row r="47" spans="1:41" ht="47.4">
      <c r="A47" s="396" t="s">
        <v>116</v>
      </c>
      <c r="B47" s="397"/>
      <c r="C47" s="398">
        <f t="shared" ref="C47:M47" si="37">SUM(C43:C46)</f>
        <v>0</v>
      </c>
      <c r="D47" s="398">
        <f t="shared" si="37"/>
        <v>0</v>
      </c>
      <c r="E47" s="398">
        <f t="shared" si="37"/>
        <v>0</v>
      </c>
      <c r="F47" s="398">
        <f t="shared" si="37"/>
        <v>0</v>
      </c>
      <c r="G47" s="398">
        <f t="shared" si="37"/>
        <v>0</v>
      </c>
      <c r="H47" s="398">
        <f t="shared" si="37"/>
        <v>4.1666666666666664E-2</v>
      </c>
      <c r="I47" s="398">
        <f t="shared" si="37"/>
        <v>0</v>
      </c>
      <c r="J47" s="398">
        <f t="shared" si="37"/>
        <v>0</v>
      </c>
      <c r="K47" s="398">
        <f t="shared" si="37"/>
        <v>0</v>
      </c>
      <c r="L47" s="398">
        <f t="shared" si="37"/>
        <v>6.9444444444444441E-3</v>
      </c>
      <c r="M47" s="398">
        <f t="shared" si="37"/>
        <v>6.9444444444444441E-3</v>
      </c>
      <c r="N47" s="397"/>
      <c r="O47" s="397"/>
      <c r="P47" s="397"/>
      <c r="Q47" s="397"/>
      <c r="R47" s="397"/>
      <c r="S47" s="399"/>
      <c r="T47" s="398">
        <f>SUM(T43:T46)</f>
        <v>5.5555555555555552E-2</v>
      </c>
      <c r="U47" s="398">
        <f>U46</f>
        <v>1.3541666666666661</v>
      </c>
      <c r="V47" s="398">
        <f>V46</f>
        <v>19.364583333333329</v>
      </c>
      <c r="W47" s="397">
        <f t="shared" si="31"/>
        <v>3.76</v>
      </c>
      <c r="X47" s="397">
        <f t="shared" si="31"/>
        <v>91.55</v>
      </c>
      <c r="Y47" s="400">
        <f>ROUND(T47/$U$16*100,2)</f>
        <v>0.15</v>
      </c>
      <c r="Z47" s="401">
        <f>ROUND(V47/$U$16*100,2)</f>
        <v>51.43</v>
      </c>
      <c r="AA47" s="397"/>
      <c r="AB47" s="397"/>
      <c r="AC47" s="397"/>
      <c r="AD47" s="398">
        <f>SUM(AD43:AD46)</f>
        <v>1.6666666666666666E-2</v>
      </c>
      <c r="AE47" s="398">
        <f>AE46</f>
        <v>0.77708333333333324</v>
      </c>
      <c r="AF47" s="398">
        <f>AF46</f>
        <v>18.281250000000011</v>
      </c>
      <c r="AG47" s="397">
        <f t="shared" si="34"/>
        <v>1.99</v>
      </c>
      <c r="AH47" s="397">
        <f t="shared" si="34"/>
        <v>92.94</v>
      </c>
      <c r="AI47" s="103">
        <f t="shared" si="35"/>
        <v>0.04</v>
      </c>
      <c r="AJ47" s="104">
        <f t="shared" si="36"/>
        <v>48.51</v>
      </c>
      <c r="AK47" s="402"/>
      <c r="AL47" s="397"/>
      <c r="AM47" s="397"/>
      <c r="AN47" s="403"/>
      <c r="AO47" s="403"/>
    </row>
    <row r="48" spans="1:41" ht="47.4">
      <c r="A48" s="404" t="s">
        <v>340</v>
      </c>
      <c r="B48" s="612"/>
      <c r="C48" s="612"/>
      <c r="D48" s="612"/>
      <c r="E48" s="612"/>
      <c r="F48" s="612"/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12"/>
      <c r="R48" s="612"/>
      <c r="S48" s="612"/>
      <c r="T48" s="612"/>
      <c r="U48" s="612"/>
      <c r="V48" s="612"/>
      <c r="W48" s="612"/>
      <c r="X48" s="612"/>
      <c r="Y48" s="612"/>
      <c r="Z48" s="612"/>
      <c r="AA48" s="612"/>
      <c r="AB48" s="612"/>
      <c r="AC48" s="612"/>
      <c r="AD48" s="612"/>
      <c r="AE48" s="612"/>
      <c r="AF48" s="612"/>
      <c r="AG48" s="612"/>
      <c r="AH48" s="612"/>
      <c r="AI48" s="612"/>
      <c r="AJ48" s="612"/>
      <c r="AK48" s="612"/>
      <c r="AL48" s="612"/>
      <c r="AM48" s="612"/>
      <c r="AN48" s="612"/>
      <c r="AO48" s="612"/>
    </row>
    <row r="49" spans="1:41" ht="36">
      <c r="A49" s="408" t="s">
        <v>341</v>
      </c>
      <c r="B49" s="266">
        <v>1</v>
      </c>
      <c r="C49" s="354">
        <v>6.25E-2</v>
      </c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407" t="s">
        <v>324</v>
      </c>
      <c r="O49" s="223" t="s">
        <v>321</v>
      </c>
      <c r="P49" s="223" t="s">
        <v>321</v>
      </c>
      <c r="Q49" s="223" t="s">
        <v>321</v>
      </c>
      <c r="R49" s="329">
        <v>2</v>
      </c>
      <c r="S49" s="264">
        <v>1</v>
      </c>
      <c r="T49" s="224">
        <f>SUM(C49:M49)</f>
        <v>6.25E-2</v>
      </c>
      <c r="U49" s="406">
        <f>U47+T49</f>
        <v>1.4166666666666661</v>
      </c>
      <c r="V49" s="406">
        <f>V47+T49</f>
        <v>19.427083333333329</v>
      </c>
      <c r="W49" s="274">
        <f t="shared" ref="W49:X51" si="38">ROUND(T49/$T$53*100,2)</f>
        <v>4.2300000000000004</v>
      </c>
      <c r="X49" s="335">
        <f t="shared" si="38"/>
        <v>95.77</v>
      </c>
      <c r="Y49" s="99">
        <f t="shared" ref="Y49:Y50" si="39">ROUND(T49/$U$17*100,2)</f>
        <v>0.17</v>
      </c>
      <c r="Z49" s="98">
        <f t="shared" ref="Z49:Z50" si="40">ROUND(V49/$U$17*100,2)</f>
        <v>51.6</v>
      </c>
      <c r="AA49" s="223" t="s">
        <v>333</v>
      </c>
      <c r="AB49" s="223" t="s">
        <v>333</v>
      </c>
      <c r="AC49" s="264">
        <v>1</v>
      </c>
      <c r="AD49" s="224">
        <v>4.8611111111111112E-2</v>
      </c>
      <c r="AE49" s="224">
        <f>AE47+AD49</f>
        <v>0.8256944444444444</v>
      </c>
      <c r="AF49" s="224">
        <f>AF47+AD49</f>
        <v>18.329861111111121</v>
      </c>
      <c r="AG49" s="274">
        <f t="shared" ref="AG49:AH50" si="41">ROUND(AD49/$AD$53*100,2)</f>
        <v>5.81</v>
      </c>
      <c r="AH49" s="335">
        <f t="shared" si="41"/>
        <v>98.75</v>
      </c>
      <c r="AI49" s="99">
        <f>ROUND(AD49/$Y$17*100,2)</f>
        <v>0.13</v>
      </c>
      <c r="AJ49" s="98">
        <f>ROUND(AF49/$Y$17*100,2)</f>
        <v>48.64</v>
      </c>
      <c r="AK49" s="336" t="s">
        <v>123</v>
      </c>
      <c r="AL49" s="430" t="s">
        <v>124</v>
      </c>
      <c r="AM49" s="430" t="s">
        <v>124</v>
      </c>
      <c r="AN49" s="431" t="s">
        <v>124</v>
      </c>
      <c r="AO49" s="337">
        <f>AD49/T49*100</f>
        <v>77.777777777777786</v>
      </c>
    </row>
    <row r="50" spans="1:41" ht="36">
      <c r="A50" s="405" t="s">
        <v>342</v>
      </c>
      <c r="B50" s="266">
        <v>1</v>
      </c>
      <c r="C50" s="354">
        <v>2.0833333333333332E-2</v>
      </c>
      <c r="D50" s="406"/>
      <c r="E50" s="267"/>
      <c r="F50" s="259"/>
      <c r="G50" s="406"/>
      <c r="H50" s="406"/>
      <c r="I50" s="354"/>
      <c r="J50" s="406"/>
      <c r="K50" s="354">
        <v>4.1666666666666664E-2</v>
      </c>
      <c r="L50" s="406"/>
      <c r="M50" s="406"/>
      <c r="N50" s="407" t="s">
        <v>324</v>
      </c>
      <c r="O50" s="223" t="s">
        <v>321</v>
      </c>
      <c r="P50" s="223" t="s">
        <v>321</v>
      </c>
      <c r="Q50" s="223" t="s">
        <v>321</v>
      </c>
      <c r="R50" s="329">
        <v>2</v>
      </c>
      <c r="S50" s="264">
        <v>1</v>
      </c>
      <c r="T50" s="224">
        <f>SUM(C50:M50)</f>
        <v>6.25E-2</v>
      </c>
      <c r="U50" s="406">
        <f>U49+T50</f>
        <v>1.4791666666666661</v>
      </c>
      <c r="V50" s="406">
        <f>V49+T50</f>
        <v>19.489583333333329</v>
      </c>
      <c r="W50" s="274">
        <f t="shared" si="38"/>
        <v>4.2300000000000004</v>
      </c>
      <c r="X50" s="335">
        <f t="shared" si="38"/>
        <v>100</v>
      </c>
      <c r="Y50" s="99">
        <f t="shared" si="39"/>
        <v>0.17</v>
      </c>
      <c r="Z50" s="98">
        <f t="shared" si="40"/>
        <v>51.77</v>
      </c>
      <c r="AA50" s="223" t="s">
        <v>333</v>
      </c>
      <c r="AB50" s="223" t="s">
        <v>333</v>
      </c>
      <c r="AC50" s="264">
        <v>1</v>
      </c>
      <c r="AD50" s="224">
        <v>1.0416666666666666E-2</v>
      </c>
      <c r="AE50" s="224">
        <f>AE49+AD50</f>
        <v>0.83611111111111103</v>
      </c>
      <c r="AF50" s="224">
        <f>AF49+AD50</f>
        <v>18.340277777777789</v>
      </c>
      <c r="AG50" s="274">
        <f t="shared" si="41"/>
        <v>1.25</v>
      </c>
      <c r="AH50" s="335">
        <f t="shared" si="41"/>
        <v>100</v>
      </c>
      <c r="AI50" s="99">
        <f t="shared" ref="AI50:AI51" si="42">ROUND(AD50/$Y$17*100,2)</f>
        <v>0.03</v>
      </c>
      <c r="AJ50" s="98">
        <f t="shared" ref="AJ50:AJ51" si="43">ROUND(AF50/$Y$17*100,2)</f>
        <v>48.67</v>
      </c>
      <c r="AK50" s="336" t="s">
        <v>123</v>
      </c>
      <c r="AL50" s="430" t="s">
        <v>124</v>
      </c>
      <c r="AM50" s="430" t="s">
        <v>124</v>
      </c>
      <c r="AN50" s="431" t="s">
        <v>124</v>
      </c>
      <c r="AO50" s="337">
        <f>AD50/T50*100</f>
        <v>16.666666666666664</v>
      </c>
    </row>
    <row r="51" spans="1:41" ht="47.4">
      <c r="A51" s="410" t="s">
        <v>116</v>
      </c>
      <c r="B51" s="411"/>
      <c r="C51" s="412">
        <f t="shared" ref="C51:M51" si="44">SUM(C49:C50)</f>
        <v>8.3333333333333329E-2</v>
      </c>
      <c r="D51" s="412">
        <f t="shared" si="44"/>
        <v>0</v>
      </c>
      <c r="E51" s="412">
        <f t="shared" si="44"/>
        <v>0</v>
      </c>
      <c r="F51" s="412">
        <f t="shared" si="44"/>
        <v>0</v>
      </c>
      <c r="G51" s="412">
        <f t="shared" si="44"/>
        <v>0</v>
      </c>
      <c r="H51" s="412">
        <f t="shared" si="44"/>
        <v>0</v>
      </c>
      <c r="I51" s="412">
        <f t="shared" si="44"/>
        <v>0</v>
      </c>
      <c r="J51" s="412">
        <f t="shared" si="44"/>
        <v>0</v>
      </c>
      <c r="K51" s="412">
        <f t="shared" si="44"/>
        <v>4.1666666666666664E-2</v>
      </c>
      <c r="L51" s="412">
        <f t="shared" si="44"/>
        <v>0</v>
      </c>
      <c r="M51" s="412">
        <f t="shared" si="44"/>
        <v>0</v>
      </c>
      <c r="N51" s="411"/>
      <c r="O51" s="411"/>
      <c r="P51" s="411"/>
      <c r="Q51" s="411"/>
      <c r="R51" s="411"/>
      <c r="S51" s="411"/>
      <c r="T51" s="412">
        <f>SUM(T49:T50)</f>
        <v>0.125</v>
      </c>
      <c r="U51" s="412">
        <f>U50</f>
        <v>1.4791666666666661</v>
      </c>
      <c r="V51" s="412">
        <f>V50</f>
        <v>19.489583333333329</v>
      </c>
      <c r="W51" s="413">
        <f>ROUND(T51/$T$53*100,2)</f>
        <v>8.4499999999999993</v>
      </c>
      <c r="X51" s="413">
        <f t="shared" si="38"/>
        <v>100</v>
      </c>
      <c r="Y51" s="414">
        <f>ROUND(T51/$U$16*100,2)</f>
        <v>0.33</v>
      </c>
      <c r="Z51" s="413">
        <f>ROUND(V51/$U$16*100,2)</f>
        <v>51.77</v>
      </c>
      <c r="AA51" s="411"/>
      <c r="AB51" s="411"/>
      <c r="AC51" s="411"/>
      <c r="AD51" s="412">
        <f>SUM(AD49:AD50)</f>
        <v>5.9027777777777776E-2</v>
      </c>
      <c r="AE51" s="412">
        <f>AE50</f>
        <v>0.83611111111111103</v>
      </c>
      <c r="AF51" s="415">
        <f>AF50</f>
        <v>18.340277777777789</v>
      </c>
      <c r="AG51" s="413">
        <f>ROUND(AD51/$AD$53*100,2)</f>
        <v>7.06</v>
      </c>
      <c r="AH51" s="413">
        <f>ROUND(AE51/$AD$53*100,2)</f>
        <v>100</v>
      </c>
      <c r="AI51" s="105">
        <f t="shared" si="42"/>
        <v>0.16</v>
      </c>
      <c r="AJ51" s="71">
        <f t="shared" si="43"/>
        <v>48.67</v>
      </c>
      <c r="AK51" s="411"/>
      <c r="AL51" s="411"/>
      <c r="AM51" s="411"/>
      <c r="AN51" s="416"/>
      <c r="AO51" s="416"/>
    </row>
    <row r="52" spans="1:41" s="29" customFormat="1" ht="15" customHeight="1"/>
    <row r="53" spans="1:41" ht="36">
      <c r="A53" s="417" t="s">
        <v>150</v>
      </c>
      <c r="B53" s="418"/>
      <c r="C53" s="419">
        <f>C41+C51+C47+C37+C28+C25</f>
        <v>0.16666666666666666</v>
      </c>
      <c r="D53" s="419">
        <f t="shared" ref="D53:M53" si="45">D41+D51+D47+D37+D28+D25</f>
        <v>0.10416666666666666</v>
      </c>
      <c r="E53" s="419">
        <f t="shared" si="45"/>
        <v>0.10416666666666666</v>
      </c>
      <c r="F53" s="419">
        <f t="shared" si="45"/>
        <v>0.125</v>
      </c>
      <c r="G53" s="419">
        <f t="shared" si="45"/>
        <v>0.125</v>
      </c>
      <c r="H53" s="419">
        <f t="shared" si="45"/>
        <v>0.125</v>
      </c>
      <c r="I53" s="419">
        <f t="shared" si="45"/>
        <v>0.10416666666666666</v>
      </c>
      <c r="J53" s="419">
        <f t="shared" si="45"/>
        <v>0.18055555555555552</v>
      </c>
      <c r="K53" s="419">
        <f t="shared" si="45"/>
        <v>0.125</v>
      </c>
      <c r="L53" s="419">
        <f t="shared" si="45"/>
        <v>0.15972222222222221</v>
      </c>
      <c r="M53" s="419">
        <f t="shared" si="45"/>
        <v>0.15972222222222221</v>
      </c>
      <c r="N53" s="420" t="s">
        <v>116</v>
      </c>
      <c r="O53" s="421">
        <f>SUM(C53:M53)</f>
        <v>1.4791666666666665</v>
      </c>
      <c r="P53" s="422"/>
      <c r="Q53" s="422"/>
      <c r="R53" s="422"/>
      <c r="S53" s="422"/>
      <c r="T53" s="419">
        <f>T41+T51+T47+T37+T28+T25</f>
        <v>1.479166666666667</v>
      </c>
      <c r="U53" s="419">
        <f>U51</f>
        <v>1.4791666666666661</v>
      </c>
      <c r="V53" s="419">
        <f>V51</f>
        <v>19.489583333333329</v>
      </c>
      <c r="W53" s="422">
        <f>ROUND(T53/$T$53*100,2)</f>
        <v>100</v>
      </c>
      <c r="X53" s="422">
        <f>ROUND(U53/$T$53*100,2)</f>
        <v>100</v>
      </c>
      <c r="Y53" s="423">
        <f>ROUND(T53/$U$16*100,2)</f>
        <v>3.93</v>
      </c>
      <c r="Z53" s="424">
        <f>ROUND(V53/$U$16*100,2)</f>
        <v>51.77</v>
      </c>
      <c r="AA53" s="422"/>
      <c r="AB53" s="422"/>
      <c r="AC53" s="422"/>
      <c r="AD53" s="419">
        <f>AD51+AD47+AD41+AD37+AD28+AD25</f>
        <v>0.83611111111111103</v>
      </c>
      <c r="AE53" s="419">
        <f>AE51</f>
        <v>0.83611111111111103</v>
      </c>
      <c r="AF53" s="419">
        <f>AF51</f>
        <v>18.340277777777789</v>
      </c>
      <c r="AG53" s="422">
        <f>ROUND(AE53/$AD$53*100,2)</f>
        <v>100</v>
      </c>
      <c r="AH53" s="422">
        <f>ROUND(AE53/$AD$53*100,2)</f>
        <v>100</v>
      </c>
      <c r="AI53" s="565">
        <f t="shared" ref="AI53" si="46">ROUND(AD53/$Y$17*100,2)</f>
        <v>2.2200000000000002</v>
      </c>
      <c r="AJ53" s="566">
        <f t="shared" ref="AJ53" si="47">ROUND(AF53/$Y$17*100,2)</f>
        <v>48.67</v>
      </c>
      <c r="AK53" s="418"/>
      <c r="AL53" s="418"/>
      <c r="AM53" s="418"/>
      <c r="AN53" s="418"/>
      <c r="AO53" s="418"/>
    </row>
    <row r="54" spans="1:41" s="29" customForma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6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</row>
    <row r="55" spans="1:41" ht="36">
      <c r="A55" s="425" t="s">
        <v>151</v>
      </c>
      <c r="B55" s="426"/>
      <c r="C55" s="427">
        <f t="shared" ref="C55:M55" si="48">(C53/$O$53)*100</f>
        <v>11.267605633802818</v>
      </c>
      <c r="D55" s="427">
        <f t="shared" si="48"/>
        <v>7.042253521126761</v>
      </c>
      <c r="E55" s="427">
        <f t="shared" si="48"/>
        <v>7.042253521126761</v>
      </c>
      <c r="F55" s="427">
        <f t="shared" si="48"/>
        <v>8.4507042253521139</v>
      </c>
      <c r="G55" s="427">
        <f t="shared" si="48"/>
        <v>8.4507042253521139</v>
      </c>
      <c r="H55" s="427">
        <f t="shared" si="48"/>
        <v>8.4507042253521139</v>
      </c>
      <c r="I55" s="427">
        <f t="shared" si="48"/>
        <v>7.042253521126761</v>
      </c>
      <c r="J55" s="427">
        <f t="shared" si="48"/>
        <v>12.20657276995305</v>
      </c>
      <c r="K55" s="427">
        <f t="shared" si="48"/>
        <v>8.4507042253521139</v>
      </c>
      <c r="L55" s="427">
        <f t="shared" si="48"/>
        <v>10.7981220657277</v>
      </c>
      <c r="M55" s="427">
        <f t="shared" si="48"/>
        <v>10.7981220657277</v>
      </c>
      <c r="N55" s="428" t="s">
        <v>116</v>
      </c>
      <c r="O55" s="427">
        <f>SUM(C55:M55)</f>
        <v>100</v>
      </c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429"/>
      <c r="AB55" s="429"/>
      <c r="AC55" s="429"/>
      <c r="AD55" s="429"/>
      <c r="AE55" s="429"/>
      <c r="AF55" s="429"/>
      <c r="AG55" s="429"/>
      <c r="AH55" s="429"/>
      <c r="AI55" s="429"/>
      <c r="AJ55" s="429"/>
      <c r="AK55" s="429"/>
      <c r="AL55" s="429"/>
      <c r="AM55" s="429"/>
      <c r="AN55" s="429"/>
      <c r="AO55" s="429"/>
    </row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21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38:AO38"/>
    <mergeCell ref="B42:AO42"/>
    <mergeCell ref="B48:AO48"/>
    <mergeCell ref="AK21:AM21"/>
    <mergeCell ref="AN21:AO21"/>
    <mergeCell ref="B23:AO23"/>
    <mergeCell ref="B26:AO26"/>
    <mergeCell ref="B29:AO29"/>
    <mergeCell ref="AA21:AJ21"/>
  </mergeCells>
  <conditionalFormatting sqref="AN30:AO36 AO43:AO46">
    <cfRule type="cellIs" dxfId="37" priority="14" operator="greaterThan">
      <formula>100</formula>
    </cfRule>
  </conditionalFormatting>
  <conditionalFormatting sqref="AN39:AN40">
    <cfRule type="cellIs" dxfId="36" priority="11" operator="greaterThan">
      <formula>100</formula>
    </cfRule>
  </conditionalFormatting>
  <conditionalFormatting sqref="AO24">
    <cfRule type="cellIs" dxfId="35" priority="10" operator="greaterThan">
      <formula>100</formula>
    </cfRule>
  </conditionalFormatting>
  <conditionalFormatting sqref="AO27">
    <cfRule type="cellIs" dxfId="34" priority="9" operator="greaterThan">
      <formula>100</formula>
    </cfRule>
  </conditionalFormatting>
  <conditionalFormatting sqref="AO39:AO40">
    <cfRule type="cellIs" dxfId="33" priority="5" operator="greaterThan">
      <formula>100</formula>
    </cfRule>
  </conditionalFormatting>
  <conditionalFormatting sqref="AO49:AO50">
    <cfRule type="cellIs" dxfId="32" priority="3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00F1-2DAA-4AB9-AD31-E5519D52712F}">
  <dimension ref="A1:AO105"/>
  <sheetViews>
    <sheetView topLeftCell="A50" zoomScale="30" zoomScaleNormal="30" workbookViewId="0">
      <selection activeCell="A42" sqref="A42:AO42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  <c r="AK1" s="624"/>
      <c r="AL1" s="624"/>
      <c r="AM1" s="624"/>
      <c r="AN1" s="624"/>
      <c r="AO1" s="624"/>
    </row>
    <row r="2" spans="1:41" ht="36" customHeight="1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</row>
    <row r="3" spans="1:41" ht="53.4">
      <c r="A3" s="292"/>
      <c r="B3" s="292"/>
      <c r="C3" s="625" t="s">
        <v>1</v>
      </c>
      <c r="D3" s="625"/>
      <c r="E3" s="625"/>
      <c r="F3" s="625"/>
      <c r="G3" s="625"/>
      <c r="H3" s="625"/>
      <c r="I3" s="625"/>
      <c r="J3" s="625"/>
      <c r="K3" s="625"/>
      <c r="L3" s="626"/>
      <c r="M3" s="626"/>
      <c r="N3" s="626"/>
      <c r="O3" s="625" t="s">
        <v>2</v>
      </c>
      <c r="P3" s="625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19" t="s">
        <v>3</v>
      </c>
      <c r="D4" s="619"/>
      <c r="E4" s="294"/>
      <c r="F4" s="294"/>
      <c r="G4" s="294"/>
      <c r="H4" s="294"/>
      <c r="I4" s="294"/>
      <c r="J4" s="294"/>
      <c r="K4" s="294"/>
      <c r="L4" s="627"/>
      <c r="M4" s="628"/>
      <c r="N4" s="629"/>
      <c r="O4" s="619" t="s">
        <v>4</v>
      </c>
      <c r="P4" s="619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19" t="s">
        <v>343</v>
      </c>
      <c r="D5" s="619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0" t="s">
        <v>19</v>
      </c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16.146985109833413</v>
      </c>
      <c r="AF8" s="106"/>
      <c r="AG8" s="306">
        <f>Y8/$Y$16*100</f>
        <v>16.146985109833409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153</v>
      </c>
      <c r="G9" s="301"/>
      <c r="H9" s="301"/>
      <c r="I9" s="301" t="s">
        <v>154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155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3.3687500000000004</v>
      </c>
      <c r="X10" s="106"/>
      <c r="Y10" s="304">
        <f>'Sprint 3'!AF79</f>
        <v>13.973611111111119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156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17.504166666666681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157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18.340277777777789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158</v>
      </c>
      <c r="G13" s="301"/>
      <c r="H13" s="301"/>
      <c r="I13" s="301" t="s">
        <v>159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21.875000000000007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1"/>
      <c r="D14" s="621"/>
      <c r="E14" s="621"/>
      <c r="F14" s="621"/>
      <c r="G14" s="621"/>
      <c r="H14" s="621"/>
      <c r="I14" s="301" t="s">
        <v>160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27.610416666666673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33.183333333333337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2" t="s">
        <v>49</v>
      </c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3" t="s">
        <v>50</v>
      </c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18" t="s">
        <v>51</v>
      </c>
      <c r="AB21" s="618"/>
      <c r="AC21" s="618"/>
      <c r="AD21" s="618"/>
      <c r="AE21" s="618"/>
      <c r="AF21" s="618"/>
      <c r="AG21" s="618"/>
      <c r="AH21" s="618"/>
      <c r="AI21" s="618"/>
      <c r="AJ21" s="618"/>
      <c r="AK21" s="613" t="s">
        <v>52</v>
      </c>
      <c r="AL21" s="613"/>
      <c r="AM21" s="613"/>
      <c r="AN21" s="614" t="s">
        <v>53</v>
      </c>
      <c r="AO21" s="614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43" t="s">
        <v>344</v>
      </c>
      <c r="B23" s="616"/>
      <c r="C23" s="616"/>
      <c r="D23" s="616"/>
      <c r="E23" s="616"/>
      <c r="F23" s="616"/>
      <c r="G23" s="616"/>
      <c r="H23" s="616"/>
      <c r="I23" s="616"/>
      <c r="J23" s="616"/>
      <c r="K23" s="616"/>
      <c r="L23" s="616"/>
      <c r="M23" s="616"/>
      <c r="N23" s="616"/>
      <c r="O23" s="616"/>
      <c r="P23" s="616"/>
      <c r="Q23" s="616"/>
      <c r="R23" s="616"/>
      <c r="S23" s="616"/>
      <c r="T23" s="616"/>
      <c r="U23" s="616"/>
      <c r="V23" s="616"/>
      <c r="W23" s="616"/>
      <c r="X23" s="616"/>
      <c r="Y23" s="616"/>
      <c r="Z23" s="616"/>
      <c r="AA23" s="616"/>
      <c r="AB23" s="616"/>
      <c r="AC23" s="616"/>
      <c r="AD23" s="616"/>
      <c r="AE23" s="616"/>
      <c r="AF23" s="616"/>
      <c r="AG23" s="616"/>
      <c r="AH23" s="616"/>
      <c r="AI23" s="616"/>
      <c r="AJ23" s="616"/>
      <c r="AK23" s="616"/>
      <c r="AL23" s="616"/>
      <c r="AM23" s="616"/>
      <c r="AN23" s="616"/>
      <c r="AO23" s="616"/>
    </row>
    <row r="24" spans="1:41" ht="36">
      <c r="A24" s="345" t="s">
        <v>345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409" t="s">
        <v>263</v>
      </c>
      <c r="O24" s="223" t="s">
        <v>346</v>
      </c>
      <c r="P24" s="223" t="s">
        <v>346</v>
      </c>
      <c r="Q24" s="223" t="s">
        <v>347</v>
      </c>
      <c r="R24" s="329">
        <v>3</v>
      </c>
      <c r="S24" s="330">
        <v>1</v>
      </c>
      <c r="T24" s="331">
        <f>SUM(C24:M24)</f>
        <v>0.45833333333333337</v>
      </c>
      <c r="U24" s="346">
        <f>T24</f>
        <v>0.45833333333333337</v>
      </c>
      <c r="V24" s="346">
        <f>U12+T24</f>
        <v>19.947916666666661</v>
      </c>
      <c r="W24" s="274">
        <f>ROUND(T24/$T$74*100,2)</f>
        <v>10.28</v>
      </c>
      <c r="X24" s="333">
        <f>ROUND(U24/$T$74*100,2)</f>
        <v>10.28</v>
      </c>
      <c r="Y24" s="99">
        <f>ROUND(T24/$U$17*100,2)</f>
        <v>1.22</v>
      </c>
      <c r="Z24" s="98">
        <f>ROUND(V24/$U$17*100,2)</f>
        <v>52.98</v>
      </c>
      <c r="AA24" s="42" t="s">
        <v>124</v>
      </c>
      <c r="AB24" s="42" t="s">
        <v>124</v>
      </c>
      <c r="AC24" s="330">
        <v>0</v>
      </c>
      <c r="AD24" s="224">
        <v>0</v>
      </c>
      <c r="AE24" s="224">
        <f>AD24</f>
        <v>0</v>
      </c>
      <c r="AF24" s="224">
        <f>Y12+AD24</f>
        <v>18.340277777777789</v>
      </c>
      <c r="AG24" s="274">
        <f>ROUND(AD24/$AD$74*100,2)</f>
        <v>0</v>
      </c>
      <c r="AH24" s="335">
        <f>ROUND(AE24/$AD$74*100,2)</f>
        <v>0</v>
      </c>
      <c r="AI24" s="99">
        <f t="shared" ref="AI24:AI25" si="4">ROUND(AD24/$Y$17*100,2)</f>
        <v>0</v>
      </c>
      <c r="AJ24" s="98">
        <f t="shared" ref="AJ24:AJ25" si="5">ROUND(AF24/$Y$17*100,2)</f>
        <v>48.67</v>
      </c>
      <c r="AK24" s="336" t="s">
        <v>123</v>
      </c>
      <c r="AL24" s="430" t="s">
        <v>124</v>
      </c>
      <c r="AM24" s="430" t="s">
        <v>124</v>
      </c>
      <c r="AN24" s="431" t="s">
        <v>124</v>
      </c>
      <c r="AO24" s="337">
        <f>AD24/T24*100</f>
        <v>0</v>
      </c>
    </row>
    <row r="25" spans="1:41" ht="47.4">
      <c r="A25" s="347" t="s">
        <v>116</v>
      </c>
      <c r="B25" s="344"/>
      <c r="C25" s="348">
        <f>SUM(C24:C24)</f>
        <v>4.1666666666666664E-2</v>
      </c>
      <c r="D25" s="348">
        <f t="shared" ref="D25:M25" si="6">SUM(D24:D24)</f>
        <v>4.1666666666666664E-2</v>
      </c>
      <c r="E25" s="348">
        <f t="shared" si="6"/>
        <v>4.1666666666666664E-2</v>
      </c>
      <c r="F25" s="348">
        <f t="shared" si="6"/>
        <v>4.1666666666666664E-2</v>
      </c>
      <c r="G25" s="348">
        <f t="shared" si="6"/>
        <v>4.1666666666666664E-2</v>
      </c>
      <c r="H25" s="348">
        <f t="shared" si="6"/>
        <v>4.1666666666666664E-2</v>
      </c>
      <c r="I25" s="348">
        <f t="shared" si="6"/>
        <v>4.1666666666666664E-2</v>
      </c>
      <c r="J25" s="348">
        <f>SUM(J24:J24)</f>
        <v>4.1666666666666664E-2</v>
      </c>
      <c r="K25" s="348">
        <f t="shared" si="6"/>
        <v>4.1666666666666664E-2</v>
      </c>
      <c r="L25" s="348">
        <f t="shared" si="6"/>
        <v>4.1666666666666664E-2</v>
      </c>
      <c r="M25" s="348">
        <f t="shared" si="6"/>
        <v>4.1666666666666664E-2</v>
      </c>
      <c r="N25" s="344"/>
      <c r="O25" s="344"/>
      <c r="P25" s="344"/>
      <c r="Q25" s="344"/>
      <c r="R25" s="344"/>
      <c r="S25" s="344"/>
      <c r="T25" s="349">
        <f>SUM(T24:T24)</f>
        <v>0.45833333333333337</v>
      </c>
      <c r="U25" s="349">
        <f>U24</f>
        <v>0.45833333333333337</v>
      </c>
      <c r="V25" s="349">
        <f>V24</f>
        <v>19.947916666666661</v>
      </c>
      <c r="W25" s="344">
        <f>ROUND(T25/$T$74*100,2)</f>
        <v>10.28</v>
      </c>
      <c r="X25" s="344">
        <f>ROUND(U25/$T$74*100,2)</f>
        <v>10.28</v>
      </c>
      <c r="Y25" s="203">
        <f>ROUND(T25/$U$17*100,2)</f>
        <v>1.22</v>
      </c>
      <c r="Z25" s="204">
        <f>ROUND(V25/$U$17*100,2)</f>
        <v>52.98</v>
      </c>
      <c r="AA25" s="344"/>
      <c r="AB25" s="344"/>
      <c r="AC25" s="344"/>
      <c r="AD25" s="349">
        <f>SUM(AD24)</f>
        <v>0</v>
      </c>
      <c r="AE25" s="349">
        <f>AE24</f>
        <v>0</v>
      </c>
      <c r="AF25" s="349">
        <f>AF24</f>
        <v>18.340277777777789</v>
      </c>
      <c r="AG25" s="344">
        <f>ROUND(AD25/$AD$74*100,2)</f>
        <v>0</v>
      </c>
      <c r="AH25" s="344">
        <f>ROUND(AE25/$AD$74*100,2)</f>
        <v>0</v>
      </c>
      <c r="AI25" s="203">
        <f t="shared" si="4"/>
        <v>0</v>
      </c>
      <c r="AJ25" s="204">
        <f t="shared" si="5"/>
        <v>48.67</v>
      </c>
      <c r="AK25" s="352"/>
      <c r="AL25" s="344"/>
      <c r="AM25" s="344"/>
      <c r="AN25" s="344"/>
      <c r="AO25" s="344"/>
    </row>
    <row r="26" spans="1:41" ht="47.4">
      <c r="A26" s="217" t="s">
        <v>348</v>
      </c>
      <c r="B26" s="598"/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8"/>
      <c r="X26" s="598"/>
      <c r="Y26" s="598"/>
      <c r="Z26" s="598"/>
      <c r="AA26" s="598"/>
      <c r="AB26" s="598"/>
      <c r="AC26" s="598"/>
      <c r="AD26" s="598"/>
      <c r="AE26" s="598"/>
      <c r="AF26" s="598"/>
      <c r="AG26" s="598"/>
      <c r="AH26" s="598"/>
      <c r="AI26" s="598"/>
      <c r="AJ26" s="598"/>
      <c r="AK26" s="598"/>
      <c r="AL26" s="598"/>
      <c r="AM26" s="598"/>
      <c r="AN26" s="598"/>
      <c r="AO26" s="598"/>
    </row>
    <row r="27" spans="1:41" ht="36">
      <c r="A27" s="156" t="s">
        <v>349</v>
      </c>
      <c r="B27" s="44">
        <v>1</v>
      </c>
      <c r="C27" s="178">
        <v>2.7777777777777776E-2</v>
      </c>
      <c r="D27" s="177"/>
      <c r="E27" s="177"/>
      <c r="F27" s="177"/>
      <c r="G27" s="177"/>
      <c r="H27" s="177"/>
      <c r="I27" s="177"/>
      <c r="J27" s="177"/>
      <c r="L27" s="177"/>
      <c r="M27" s="177"/>
      <c r="N27" s="275" t="s">
        <v>87</v>
      </c>
      <c r="O27" s="223" t="s">
        <v>350</v>
      </c>
      <c r="P27" s="223" t="s">
        <v>350</v>
      </c>
      <c r="Q27" s="223" t="s">
        <v>350</v>
      </c>
      <c r="R27" s="262">
        <v>2</v>
      </c>
      <c r="S27" s="262">
        <v>1</v>
      </c>
      <c r="T27" s="224">
        <f>SUM(C27:M27)</f>
        <v>2.7777777777777776E-2</v>
      </c>
      <c r="U27" s="40">
        <f>U25+T27</f>
        <v>0.48611111111111116</v>
      </c>
      <c r="V27" s="40">
        <f>V25+T27</f>
        <v>19.975694444444439</v>
      </c>
      <c r="W27" s="274">
        <f t="shared" ref="W27:W28" si="7">ROUND(T27/$T$74*100,2)</f>
        <v>0.62</v>
      </c>
      <c r="X27" s="335">
        <f>ROUND(U27/$T$74*100,2)</f>
        <v>10.9</v>
      </c>
      <c r="Y27" s="99">
        <f>ROUND(T27/$U$17*100,2)</f>
        <v>7.0000000000000007E-2</v>
      </c>
      <c r="Z27" s="98">
        <f>ROUND(V27/$U$17*100,2)</f>
        <v>53.06</v>
      </c>
      <c r="AA27" s="223" t="s">
        <v>350</v>
      </c>
      <c r="AB27" s="223" t="s">
        <v>350</v>
      </c>
      <c r="AC27" s="264">
        <v>1</v>
      </c>
      <c r="AD27" s="224">
        <v>4.1666666666666664E-2</v>
      </c>
      <c r="AE27" s="40">
        <f>AE25+AD27</f>
        <v>4.1666666666666664E-2</v>
      </c>
      <c r="AF27" s="40">
        <f>AF25+AD27</f>
        <v>18.381944444444457</v>
      </c>
      <c r="AG27" s="274">
        <f t="shared" ref="AG27:AG29" si="8">ROUND(AD27/$AD$74*100,2)</f>
        <v>1.18</v>
      </c>
      <c r="AH27" s="335">
        <f t="shared" ref="AH27:AH29" si="9">ROUND(AE27/$AD$74*100,2)</f>
        <v>1.18</v>
      </c>
      <c r="AI27" s="99">
        <f t="shared" ref="AI27:AI29" si="10">ROUND(AD27/$Y$17*100,2)</f>
        <v>0.11</v>
      </c>
      <c r="AJ27" s="98">
        <f t="shared" ref="AJ27:AJ29" si="11">ROUND(AF27/$Y$17*100,2)</f>
        <v>48.78</v>
      </c>
      <c r="AK27" s="276" t="s">
        <v>90</v>
      </c>
      <c r="AL27" s="262">
        <v>6</v>
      </c>
      <c r="AM27" s="262">
        <v>8</v>
      </c>
      <c r="AN27" s="144">
        <f>AM27/AL27*100</f>
        <v>133.33333333333331</v>
      </c>
      <c r="AO27" s="144">
        <f>AD27/T27*100</f>
        <v>150</v>
      </c>
    </row>
    <row r="28" spans="1:41" ht="36">
      <c r="A28" s="157" t="s">
        <v>351</v>
      </c>
      <c r="B28" s="181">
        <v>1</v>
      </c>
      <c r="C28" s="47">
        <v>3.4722222222222224E-2</v>
      </c>
      <c r="D28" s="179"/>
      <c r="E28" s="177"/>
      <c r="F28" s="177"/>
      <c r="G28" s="177"/>
      <c r="H28" s="177"/>
      <c r="I28" s="177"/>
      <c r="J28" s="177"/>
      <c r="K28" s="177"/>
      <c r="L28" s="177"/>
      <c r="M28" s="177"/>
      <c r="N28" s="275" t="s">
        <v>87</v>
      </c>
      <c r="O28" s="223" t="s">
        <v>350</v>
      </c>
      <c r="P28" s="223" t="s">
        <v>350</v>
      </c>
      <c r="Q28" s="223" t="s">
        <v>347</v>
      </c>
      <c r="R28" s="262">
        <v>2</v>
      </c>
      <c r="S28" s="262">
        <v>1</v>
      </c>
      <c r="T28" s="224">
        <f>SUM(C28:M28)</f>
        <v>3.4722222222222224E-2</v>
      </c>
      <c r="U28" s="40">
        <f>U27+T28</f>
        <v>0.52083333333333337</v>
      </c>
      <c r="V28" s="40">
        <f>V27+T28</f>
        <v>20.010416666666661</v>
      </c>
      <c r="W28" s="274">
        <f t="shared" si="7"/>
        <v>0.78</v>
      </c>
      <c r="X28" s="335">
        <f t="shared" ref="X28" si="12">ROUND(U28/$T$74*100,2)</f>
        <v>11.68</v>
      </c>
      <c r="Y28" s="99">
        <f>ROUND(T28/$U$17*100,2)</f>
        <v>0.09</v>
      </c>
      <c r="Z28" s="98">
        <f>ROUND(V28/$U$17*100,2)</f>
        <v>53.15</v>
      </c>
      <c r="AA28" s="223" t="s">
        <v>350</v>
      </c>
      <c r="AB28" s="223" t="s">
        <v>350</v>
      </c>
      <c r="AC28" s="264">
        <v>1</v>
      </c>
      <c r="AD28" s="224">
        <v>6.9444444444444441E-3</v>
      </c>
      <c r="AE28" s="40">
        <f>AE27+AD28</f>
        <v>4.8611111111111105E-2</v>
      </c>
      <c r="AF28" s="40">
        <f>AF27+AD28</f>
        <v>18.3888888888889</v>
      </c>
      <c r="AG28" s="274">
        <f t="shared" si="8"/>
        <v>0.2</v>
      </c>
      <c r="AH28" s="335">
        <f t="shared" si="9"/>
        <v>1.38</v>
      </c>
      <c r="AI28" s="99">
        <f t="shared" si="10"/>
        <v>0.02</v>
      </c>
      <c r="AJ28" s="98">
        <f t="shared" si="11"/>
        <v>48.8</v>
      </c>
      <c r="AK28" s="276" t="s">
        <v>90</v>
      </c>
      <c r="AL28" s="262">
        <v>2</v>
      </c>
      <c r="AM28" s="262">
        <v>2</v>
      </c>
      <c r="AN28" s="144">
        <f>AM28/AL28*100</f>
        <v>100</v>
      </c>
      <c r="AO28" s="144">
        <f>AD28/T28*100</f>
        <v>20</v>
      </c>
    </row>
    <row r="29" spans="1:41" ht="47.4">
      <c r="A29" s="158" t="s">
        <v>116</v>
      </c>
      <c r="B29" s="149"/>
      <c r="C29" s="180">
        <f>SUM(C27:C28)</f>
        <v>6.25E-2</v>
      </c>
      <c r="D29" s="180">
        <f t="shared" ref="D29:L29" si="13">SUM(D27:D28)</f>
        <v>0</v>
      </c>
      <c r="E29" s="180">
        <f t="shared" si="13"/>
        <v>0</v>
      </c>
      <c r="F29" s="180">
        <f t="shared" si="13"/>
        <v>0</v>
      </c>
      <c r="G29" s="180">
        <f t="shared" si="13"/>
        <v>0</v>
      </c>
      <c r="H29" s="180">
        <f t="shared" si="13"/>
        <v>0</v>
      </c>
      <c r="I29" s="180">
        <f t="shared" si="13"/>
        <v>0</v>
      </c>
      <c r="J29" s="180">
        <f>SUM(J27:J28)</f>
        <v>0</v>
      </c>
      <c r="K29" s="180">
        <f>SUM(K27:K28)</f>
        <v>0</v>
      </c>
      <c r="L29" s="180">
        <f t="shared" si="13"/>
        <v>0</v>
      </c>
      <c r="M29" s="180">
        <f>SUM(M27:M28)</f>
        <v>0</v>
      </c>
      <c r="N29" s="149"/>
      <c r="O29" s="149"/>
      <c r="P29" s="149"/>
      <c r="Q29" s="149"/>
      <c r="R29" s="149"/>
      <c r="S29" s="149"/>
      <c r="T29" s="150">
        <f>SUM(T27:T28)</f>
        <v>6.25E-2</v>
      </c>
      <c r="U29" s="150">
        <f>U28</f>
        <v>0.52083333333333337</v>
      </c>
      <c r="V29" s="150">
        <f>V28</f>
        <v>20.010416666666661</v>
      </c>
      <c r="W29" s="459">
        <f>ROUND(T29/$T$74*100,2)</f>
        <v>1.4</v>
      </c>
      <c r="X29" s="460">
        <f>ROUND(U29/$T$74*100,2)</f>
        <v>11.68</v>
      </c>
      <c r="Y29" s="151">
        <f>ROUND(T29/$U$16*100,2)</f>
        <v>0.17</v>
      </c>
      <c r="Z29" s="152">
        <f>ROUND(V29/$U$16*100,2)</f>
        <v>53.15</v>
      </c>
      <c r="AA29" s="149"/>
      <c r="AB29" s="149"/>
      <c r="AC29" s="149"/>
      <c r="AD29" s="150">
        <f>SUM(AD27:AD28)</f>
        <v>4.8611111111111105E-2</v>
      </c>
      <c r="AE29" s="150">
        <f>AE28</f>
        <v>4.8611111111111105E-2</v>
      </c>
      <c r="AF29" s="150">
        <f>AF28</f>
        <v>18.3888888888889</v>
      </c>
      <c r="AG29" s="459">
        <f t="shared" si="8"/>
        <v>1.38</v>
      </c>
      <c r="AH29" s="460">
        <f t="shared" si="9"/>
        <v>1.38</v>
      </c>
      <c r="AI29" s="568">
        <f t="shared" si="10"/>
        <v>0.13</v>
      </c>
      <c r="AJ29" s="569">
        <f t="shared" si="11"/>
        <v>48.8</v>
      </c>
      <c r="AK29" s="153"/>
      <c r="AL29" s="149"/>
      <c r="AM29" s="149"/>
      <c r="AN29" s="149"/>
      <c r="AO29" s="149"/>
    </row>
    <row r="30" spans="1:41" ht="47.4">
      <c r="A30" s="355" t="s">
        <v>322</v>
      </c>
      <c r="B30" s="617"/>
      <c r="C30" s="617"/>
      <c r="D30" s="617"/>
      <c r="E30" s="617"/>
      <c r="F30" s="617"/>
      <c r="G30" s="617"/>
      <c r="H30" s="617"/>
      <c r="I30" s="617"/>
      <c r="J30" s="617"/>
      <c r="K30" s="617"/>
      <c r="L30" s="617"/>
      <c r="M30" s="617"/>
      <c r="N30" s="617"/>
      <c r="O30" s="617"/>
      <c r="P30" s="617"/>
      <c r="Q30" s="617"/>
      <c r="R30" s="617"/>
      <c r="S30" s="617"/>
      <c r="T30" s="617"/>
      <c r="U30" s="617"/>
      <c r="V30" s="617"/>
      <c r="W30" s="617"/>
      <c r="X30" s="617"/>
      <c r="Y30" s="617"/>
      <c r="Z30" s="617"/>
      <c r="AA30" s="617"/>
      <c r="AB30" s="617"/>
      <c r="AC30" s="617"/>
      <c r="AD30" s="617"/>
      <c r="AE30" s="617"/>
      <c r="AF30" s="617"/>
      <c r="AG30" s="617"/>
      <c r="AH30" s="617"/>
      <c r="AI30" s="617"/>
      <c r="AJ30" s="617"/>
      <c r="AK30" s="617"/>
      <c r="AL30" s="617"/>
      <c r="AM30" s="617"/>
      <c r="AN30" s="617"/>
      <c r="AO30" s="617"/>
    </row>
    <row r="31" spans="1:41" ht="36">
      <c r="A31" s="356" t="s">
        <v>323</v>
      </c>
      <c r="B31" s="266">
        <v>1</v>
      </c>
      <c r="C31" s="354"/>
      <c r="E31" s="266"/>
      <c r="F31" s="266"/>
      <c r="G31" s="266"/>
      <c r="H31" s="266"/>
      <c r="I31" s="357"/>
      <c r="J31" s="266"/>
      <c r="K31" s="266"/>
      <c r="L31" s="266"/>
      <c r="M31" s="267">
        <v>0.125</v>
      </c>
      <c r="N31" s="275" t="s">
        <v>87</v>
      </c>
      <c r="O31" s="223" t="s">
        <v>350</v>
      </c>
      <c r="P31" s="223" t="s">
        <v>350</v>
      </c>
      <c r="Q31" s="223" t="s">
        <v>352</v>
      </c>
      <c r="R31" s="270">
        <v>2</v>
      </c>
      <c r="S31" s="264">
        <v>1</v>
      </c>
      <c r="T31" s="224">
        <f t="shared" ref="T31:T44" si="14">SUM(C31:M31)</f>
        <v>0.125</v>
      </c>
      <c r="U31" s="224">
        <f>U29+T31</f>
        <v>0.64583333333333337</v>
      </c>
      <c r="V31" s="224">
        <f>V29+T31</f>
        <v>20.135416666666661</v>
      </c>
      <c r="W31" s="274">
        <f>ROUND(T31/$T$74*100,2)</f>
        <v>2.8</v>
      </c>
      <c r="X31" s="335">
        <f>ROUND(U31/$T$74*100,2)</f>
        <v>14.49</v>
      </c>
      <c r="Y31" s="99">
        <f t="shared" ref="Y31:Y44" si="15">ROUND(T31/$U$17*100,2)</f>
        <v>0.33</v>
      </c>
      <c r="Z31" s="98">
        <f t="shared" ref="Z31:Z44" si="16">ROUND(V31/$U$17*100,2)</f>
        <v>53.48</v>
      </c>
      <c r="AA31" s="223" t="s">
        <v>350</v>
      </c>
      <c r="AB31" s="223" t="s">
        <v>350</v>
      </c>
      <c r="AC31" s="264">
        <v>1</v>
      </c>
      <c r="AD31" s="224">
        <v>0.125</v>
      </c>
      <c r="AE31" s="40">
        <f>AE29+AD31</f>
        <v>0.1736111111111111</v>
      </c>
      <c r="AF31" s="40">
        <f>AF29+AD31</f>
        <v>18.5138888888889</v>
      </c>
      <c r="AG31" s="274">
        <f>ROUND(AD31/$AD$74*100,2)</f>
        <v>3.54</v>
      </c>
      <c r="AH31" s="335">
        <f>ROUND(AE31/$AD$74*100,2)</f>
        <v>4.91</v>
      </c>
      <c r="AI31" s="99">
        <f t="shared" ref="AI31:AI45" si="17">ROUND(AD31/$Y$17*100,2)</f>
        <v>0.33</v>
      </c>
      <c r="AJ31" s="98">
        <f t="shared" ref="AJ31:AJ45" si="18">ROUND(AF31/$Y$17*100,2)</f>
        <v>49.13</v>
      </c>
      <c r="AK31" s="276" t="s">
        <v>90</v>
      </c>
      <c r="AL31" s="266">
        <v>1</v>
      </c>
      <c r="AM31" s="266">
        <v>1</v>
      </c>
      <c r="AN31" s="337">
        <f>AM31/AL31*100</f>
        <v>100</v>
      </c>
      <c r="AO31" s="337">
        <f>AD31/T31*100</f>
        <v>100</v>
      </c>
    </row>
    <row r="32" spans="1:41" ht="36">
      <c r="A32" s="356" t="s">
        <v>325</v>
      </c>
      <c r="B32" s="266">
        <v>1</v>
      </c>
      <c r="C32" s="266"/>
      <c r="D32" s="267"/>
      <c r="E32" s="266"/>
      <c r="F32" s="266"/>
      <c r="G32" s="266"/>
      <c r="H32" s="266"/>
      <c r="I32" s="267"/>
      <c r="J32" s="266"/>
      <c r="K32" s="357"/>
      <c r="L32" s="267">
        <v>0.125</v>
      </c>
      <c r="M32" s="268"/>
      <c r="N32" s="275" t="s">
        <v>87</v>
      </c>
      <c r="O32" s="223" t="s">
        <v>350</v>
      </c>
      <c r="P32" s="223" t="s">
        <v>350</v>
      </c>
      <c r="Q32" s="223" t="s">
        <v>352</v>
      </c>
      <c r="R32" s="270">
        <v>2</v>
      </c>
      <c r="S32" s="264">
        <v>1</v>
      </c>
      <c r="T32" s="224">
        <f t="shared" si="14"/>
        <v>0.125</v>
      </c>
      <c r="U32" s="224">
        <f t="shared" ref="U32:U44" si="19">U31+T32</f>
        <v>0.77083333333333337</v>
      </c>
      <c r="V32" s="224">
        <f t="shared" ref="V32:V44" si="20">V31+T32</f>
        <v>20.260416666666661</v>
      </c>
      <c r="W32" s="274">
        <f>ROUND(T32/$T$74*100,2)</f>
        <v>2.8</v>
      </c>
      <c r="X32" s="335">
        <f t="shared" ref="X32:X44" si="21">ROUND(U32/$T$74*100,2)</f>
        <v>17.29</v>
      </c>
      <c r="Y32" s="99">
        <f t="shared" si="15"/>
        <v>0.33</v>
      </c>
      <c r="Z32" s="98">
        <f t="shared" si="16"/>
        <v>53.81</v>
      </c>
      <c r="AA32" s="223" t="s">
        <v>350</v>
      </c>
      <c r="AB32" s="223" t="s">
        <v>350</v>
      </c>
      <c r="AC32" s="264">
        <v>1</v>
      </c>
      <c r="AD32" s="224">
        <v>0.125</v>
      </c>
      <c r="AE32" s="224">
        <f>AE31+AD32</f>
        <v>0.2986111111111111</v>
      </c>
      <c r="AF32" s="224">
        <f>AF31+AD32</f>
        <v>18.6388888888889</v>
      </c>
      <c r="AG32" s="274">
        <f>ROUND(AD32/$AD$74*100,2)</f>
        <v>3.54</v>
      </c>
      <c r="AH32" s="335">
        <f t="shared" ref="AH32:AH44" si="22">ROUND(AE32/$AD$74*100,2)</f>
        <v>8.4499999999999993</v>
      </c>
      <c r="AI32" s="99">
        <f t="shared" si="17"/>
        <v>0.33</v>
      </c>
      <c r="AJ32" s="98">
        <f t="shared" si="18"/>
        <v>49.46</v>
      </c>
      <c r="AK32" s="276" t="s">
        <v>90</v>
      </c>
      <c r="AL32" s="266">
        <v>1</v>
      </c>
      <c r="AM32" s="266">
        <v>1</v>
      </c>
      <c r="AN32" s="337">
        <f>AM32/AL32*100</f>
        <v>100</v>
      </c>
      <c r="AO32" s="337">
        <f>AD32/T32*100</f>
        <v>100</v>
      </c>
    </row>
    <row r="33" spans="1:41" ht="36">
      <c r="A33" s="356" t="s">
        <v>353</v>
      </c>
      <c r="B33" s="266">
        <v>1</v>
      </c>
      <c r="C33" s="266"/>
      <c r="D33" s="267">
        <v>4.1666666666666664E-2</v>
      </c>
      <c r="E33" s="360"/>
      <c r="F33" s="231"/>
      <c r="G33" s="231"/>
      <c r="H33" s="361"/>
      <c r="I33" s="267"/>
      <c r="J33" s="266"/>
      <c r="K33" s="359"/>
      <c r="L33" s="358"/>
      <c r="M33" s="358"/>
      <c r="N33" s="275" t="s">
        <v>87</v>
      </c>
      <c r="O33" s="223" t="s">
        <v>350</v>
      </c>
      <c r="P33" s="223" t="s">
        <v>350</v>
      </c>
      <c r="Q33" s="223" t="s">
        <v>352</v>
      </c>
      <c r="R33" s="329">
        <v>2</v>
      </c>
      <c r="S33" s="264">
        <v>1</v>
      </c>
      <c r="T33" s="224">
        <f t="shared" si="14"/>
        <v>4.1666666666666664E-2</v>
      </c>
      <c r="U33" s="224">
        <f t="shared" si="19"/>
        <v>0.8125</v>
      </c>
      <c r="V33" s="224">
        <f t="shared" si="20"/>
        <v>20.302083333333329</v>
      </c>
      <c r="W33" s="274">
        <f>ROUND(T33/$T$74*100,2)</f>
        <v>0.93</v>
      </c>
      <c r="X33" s="335">
        <f t="shared" si="21"/>
        <v>18.22</v>
      </c>
      <c r="Y33" s="99">
        <f t="shared" si="15"/>
        <v>0.11</v>
      </c>
      <c r="Z33" s="98">
        <f t="shared" si="16"/>
        <v>53.92</v>
      </c>
      <c r="AA33" s="223" t="s">
        <v>350</v>
      </c>
      <c r="AB33" s="223" t="s">
        <v>354</v>
      </c>
      <c r="AC33" s="264">
        <v>5</v>
      </c>
      <c r="AD33" s="224">
        <v>8.3333333333333329E-2</v>
      </c>
      <c r="AE33" s="40">
        <f t="shared" ref="AE33:AE44" si="23">AE32+AD33</f>
        <v>0.38194444444444442</v>
      </c>
      <c r="AF33" s="224">
        <f t="shared" ref="AF33:AF44" si="24">AF32+AD33</f>
        <v>18.722222222222232</v>
      </c>
      <c r="AG33" s="274">
        <f t="shared" ref="AG33:AG44" si="25">ROUND(AD33/$AD$74*100,2)</f>
        <v>2.36</v>
      </c>
      <c r="AH33" s="335">
        <f t="shared" si="22"/>
        <v>10.81</v>
      </c>
      <c r="AI33" s="99">
        <f t="shared" si="17"/>
        <v>0.22</v>
      </c>
      <c r="AJ33" s="98">
        <f t="shared" si="18"/>
        <v>49.68</v>
      </c>
      <c r="AK33" s="276" t="s">
        <v>90</v>
      </c>
      <c r="AL33" s="266">
        <v>1</v>
      </c>
      <c r="AM33" s="266">
        <v>1</v>
      </c>
      <c r="AN33" s="337">
        <f>AM33/AL33*100</f>
        <v>100</v>
      </c>
      <c r="AO33" s="337">
        <f>AD33/T33*100</f>
        <v>200</v>
      </c>
    </row>
    <row r="34" spans="1:41" ht="36">
      <c r="A34" s="356" t="s">
        <v>355</v>
      </c>
      <c r="B34" s="266">
        <v>2</v>
      </c>
      <c r="C34" s="266"/>
      <c r="D34" s="267"/>
      <c r="E34" s="360"/>
      <c r="F34" s="267">
        <v>0.125</v>
      </c>
      <c r="G34" s="267">
        <v>0.125</v>
      </c>
      <c r="H34" s="358"/>
      <c r="I34" s="267"/>
      <c r="J34" s="266"/>
      <c r="K34" s="358"/>
      <c r="L34" s="358"/>
      <c r="M34" s="358"/>
      <c r="N34" s="275" t="s">
        <v>87</v>
      </c>
      <c r="O34" s="223" t="s">
        <v>350</v>
      </c>
      <c r="P34" s="223" t="s">
        <v>346</v>
      </c>
      <c r="Q34" s="223" t="s">
        <v>352</v>
      </c>
      <c r="R34" s="329">
        <v>3</v>
      </c>
      <c r="S34" s="264">
        <v>2</v>
      </c>
      <c r="T34" s="224">
        <f t="shared" si="14"/>
        <v>0.25</v>
      </c>
      <c r="U34" s="224">
        <f t="shared" si="19"/>
        <v>1.0625</v>
      </c>
      <c r="V34" s="224">
        <f t="shared" si="20"/>
        <v>20.552083333333329</v>
      </c>
      <c r="W34" s="274">
        <f t="shared" ref="W34:W44" si="26">ROUND(T34/$T$74*100,2)</f>
        <v>5.61</v>
      </c>
      <c r="X34" s="335">
        <f t="shared" si="21"/>
        <v>23.83</v>
      </c>
      <c r="Y34" s="99">
        <f t="shared" si="15"/>
        <v>0.66</v>
      </c>
      <c r="Z34" s="98">
        <f t="shared" si="16"/>
        <v>54.59</v>
      </c>
      <c r="AA34" s="223" t="s">
        <v>350</v>
      </c>
      <c r="AB34" s="223" t="s">
        <v>346</v>
      </c>
      <c r="AC34" s="264">
        <v>2</v>
      </c>
      <c r="AD34" s="224">
        <v>0.21875</v>
      </c>
      <c r="AE34" s="40">
        <f t="shared" si="23"/>
        <v>0.60069444444444442</v>
      </c>
      <c r="AF34" s="224">
        <f t="shared" si="24"/>
        <v>18.940972222222232</v>
      </c>
      <c r="AG34" s="274">
        <f t="shared" si="25"/>
        <v>6.19</v>
      </c>
      <c r="AH34" s="335">
        <f t="shared" si="22"/>
        <v>16.989999999999998</v>
      </c>
      <c r="AI34" s="99">
        <f t="shared" si="17"/>
        <v>0.57999999999999996</v>
      </c>
      <c r="AJ34" s="98">
        <f t="shared" si="18"/>
        <v>50.26</v>
      </c>
      <c r="AK34" s="276" t="s">
        <v>90</v>
      </c>
      <c r="AL34" s="266">
        <v>100</v>
      </c>
      <c r="AM34" s="291">
        <v>96</v>
      </c>
      <c r="AN34" s="337">
        <f t="shared" ref="AN34:AN43" si="27">AM34/AL34*100</f>
        <v>96</v>
      </c>
      <c r="AO34" s="337">
        <f t="shared" ref="AO34:AO43" si="28">AD34/T34*100</f>
        <v>87.5</v>
      </c>
    </row>
    <row r="35" spans="1:41" ht="36">
      <c r="A35" s="356" t="s">
        <v>356</v>
      </c>
      <c r="B35" s="266">
        <v>2</v>
      </c>
      <c r="C35" s="266"/>
      <c r="D35" s="267"/>
      <c r="E35" s="360"/>
      <c r="F35" s="267"/>
      <c r="G35" s="358"/>
      <c r="H35" s="358"/>
      <c r="I35" s="267">
        <v>0.125</v>
      </c>
      <c r="J35" s="266"/>
      <c r="K35" s="267">
        <v>0.125</v>
      </c>
      <c r="L35" s="358"/>
      <c r="M35" s="358"/>
      <c r="N35" s="275" t="s">
        <v>87</v>
      </c>
      <c r="O35" s="223" t="s">
        <v>350</v>
      </c>
      <c r="P35" s="223" t="s">
        <v>346</v>
      </c>
      <c r="Q35" s="223" t="s">
        <v>352</v>
      </c>
      <c r="R35" s="329">
        <v>2</v>
      </c>
      <c r="S35" s="264">
        <v>2</v>
      </c>
      <c r="T35" s="224">
        <f t="shared" si="14"/>
        <v>0.25</v>
      </c>
      <c r="U35" s="224">
        <f t="shared" si="19"/>
        <v>1.3125</v>
      </c>
      <c r="V35" s="224">
        <f t="shared" si="20"/>
        <v>20.802083333333329</v>
      </c>
      <c r="W35" s="274">
        <f t="shared" si="26"/>
        <v>5.61</v>
      </c>
      <c r="X35" s="335">
        <f t="shared" si="21"/>
        <v>29.44</v>
      </c>
      <c r="Y35" s="99">
        <f t="shared" si="15"/>
        <v>0.66</v>
      </c>
      <c r="Z35" s="98">
        <f t="shared" si="16"/>
        <v>55.25</v>
      </c>
      <c r="AA35" s="223" t="s">
        <v>350</v>
      </c>
      <c r="AB35" s="223" t="s">
        <v>346</v>
      </c>
      <c r="AC35" s="264">
        <v>2</v>
      </c>
      <c r="AD35" s="224">
        <v>0.125</v>
      </c>
      <c r="AE35" s="40">
        <f t="shared" si="23"/>
        <v>0.72569444444444442</v>
      </c>
      <c r="AF35" s="224">
        <f t="shared" si="24"/>
        <v>19.065972222222232</v>
      </c>
      <c r="AG35" s="274">
        <f t="shared" si="25"/>
        <v>3.54</v>
      </c>
      <c r="AH35" s="335">
        <f t="shared" si="22"/>
        <v>20.53</v>
      </c>
      <c r="AI35" s="99">
        <f t="shared" si="17"/>
        <v>0.33</v>
      </c>
      <c r="AJ35" s="98">
        <f t="shared" si="18"/>
        <v>50.6</v>
      </c>
      <c r="AK35" s="276" t="s">
        <v>90</v>
      </c>
      <c r="AL35" s="551">
        <v>6</v>
      </c>
      <c r="AM35" s="266">
        <v>10</v>
      </c>
      <c r="AN35" s="337">
        <f t="shared" si="27"/>
        <v>166.66666666666669</v>
      </c>
      <c r="AO35" s="337">
        <f t="shared" si="28"/>
        <v>50</v>
      </c>
    </row>
    <row r="36" spans="1:41" ht="36">
      <c r="A36" s="356" t="s">
        <v>357</v>
      </c>
      <c r="B36" s="266">
        <v>2</v>
      </c>
      <c r="C36" s="266"/>
      <c r="D36" s="267"/>
      <c r="E36" s="267">
        <v>0.25</v>
      </c>
      <c r="F36" s="358"/>
      <c r="G36" s="358"/>
      <c r="H36" s="267">
        <v>0.25</v>
      </c>
      <c r="I36" s="267"/>
      <c r="J36" s="266"/>
      <c r="K36" s="358"/>
      <c r="L36" s="358"/>
      <c r="M36" s="358"/>
      <c r="N36" s="275" t="s">
        <v>87</v>
      </c>
      <c r="O36" s="223" t="s">
        <v>350</v>
      </c>
      <c r="P36" s="223" t="s">
        <v>358</v>
      </c>
      <c r="Q36" s="223" t="s">
        <v>352</v>
      </c>
      <c r="R36" s="329">
        <v>4</v>
      </c>
      <c r="S36" s="264">
        <v>3</v>
      </c>
      <c r="T36" s="224">
        <f t="shared" si="14"/>
        <v>0.5</v>
      </c>
      <c r="U36" s="224">
        <f t="shared" si="19"/>
        <v>1.8125</v>
      </c>
      <c r="V36" s="224">
        <f t="shared" si="20"/>
        <v>21.302083333333329</v>
      </c>
      <c r="W36" s="274">
        <f t="shared" si="26"/>
        <v>11.21</v>
      </c>
      <c r="X36" s="335">
        <f t="shared" si="21"/>
        <v>40.65</v>
      </c>
      <c r="Y36" s="99">
        <f t="shared" si="15"/>
        <v>1.33</v>
      </c>
      <c r="Z36" s="98">
        <f t="shared" si="16"/>
        <v>56.58</v>
      </c>
      <c r="AA36" s="223" t="s">
        <v>350</v>
      </c>
      <c r="AB36" s="223" t="s">
        <v>346</v>
      </c>
      <c r="AC36" s="264">
        <v>2</v>
      </c>
      <c r="AD36" s="224">
        <v>0.41666666666666669</v>
      </c>
      <c r="AE36" s="40">
        <f t="shared" si="23"/>
        <v>1.1423611111111112</v>
      </c>
      <c r="AF36" s="224">
        <f t="shared" si="24"/>
        <v>19.4826388888889</v>
      </c>
      <c r="AG36" s="274">
        <f t="shared" si="25"/>
        <v>11.79</v>
      </c>
      <c r="AH36" s="335">
        <f t="shared" si="22"/>
        <v>32.32</v>
      </c>
      <c r="AI36" s="99">
        <f t="shared" si="17"/>
        <v>1.1100000000000001</v>
      </c>
      <c r="AJ36" s="98">
        <f t="shared" si="18"/>
        <v>51.7</v>
      </c>
      <c r="AK36" s="276" t="s">
        <v>90</v>
      </c>
      <c r="AL36" s="266">
        <v>10</v>
      </c>
      <c r="AM36" s="365">
        <v>10</v>
      </c>
      <c r="AN36" s="337">
        <f t="shared" si="27"/>
        <v>100</v>
      </c>
      <c r="AO36" s="337">
        <f t="shared" si="28"/>
        <v>83.333333333333343</v>
      </c>
    </row>
    <row r="37" spans="1:41" ht="36">
      <c r="A37" s="183" t="s">
        <v>359</v>
      </c>
      <c r="B37" s="266">
        <v>3</v>
      </c>
      <c r="C37" s="267">
        <v>0.16666666666666666</v>
      </c>
      <c r="D37" s="267"/>
      <c r="E37" s="267"/>
      <c r="F37" s="358"/>
      <c r="G37" s="358"/>
      <c r="H37" s="267">
        <v>0.16666666666666666</v>
      </c>
      <c r="I37" s="267"/>
      <c r="J37" s="266"/>
      <c r="K37" s="358"/>
      <c r="L37" s="267">
        <v>0.16666666666666666</v>
      </c>
      <c r="M37" s="358"/>
      <c r="N37" s="275" t="s">
        <v>87</v>
      </c>
      <c r="O37" s="223" t="s">
        <v>346</v>
      </c>
      <c r="P37" s="223" t="s">
        <v>360</v>
      </c>
      <c r="Q37" s="223" t="s">
        <v>352</v>
      </c>
      <c r="R37" s="329">
        <v>4</v>
      </c>
      <c r="S37" s="264">
        <v>3</v>
      </c>
      <c r="T37" s="224">
        <f t="shared" si="14"/>
        <v>0.5</v>
      </c>
      <c r="U37" s="224">
        <f t="shared" si="19"/>
        <v>2.3125</v>
      </c>
      <c r="V37" s="224">
        <f t="shared" si="20"/>
        <v>21.802083333333329</v>
      </c>
      <c r="W37" s="274">
        <f t="shared" si="26"/>
        <v>11.21</v>
      </c>
      <c r="X37" s="335">
        <f t="shared" si="21"/>
        <v>51.87</v>
      </c>
      <c r="Y37" s="99">
        <f t="shared" si="15"/>
        <v>1.33</v>
      </c>
      <c r="Z37" s="98">
        <f t="shared" si="16"/>
        <v>57.91</v>
      </c>
      <c r="AA37" s="223" t="s">
        <v>350</v>
      </c>
      <c r="AB37" s="223" t="s">
        <v>360</v>
      </c>
      <c r="AC37" s="264">
        <v>4</v>
      </c>
      <c r="AD37" s="224">
        <v>0.41666666666666669</v>
      </c>
      <c r="AE37" s="40">
        <f>AE36+AD37</f>
        <v>1.5590277777777779</v>
      </c>
      <c r="AF37" s="224">
        <f>AF36+AD37</f>
        <v>19.899305555555568</v>
      </c>
      <c r="AG37" s="274">
        <f t="shared" si="25"/>
        <v>11.79</v>
      </c>
      <c r="AH37" s="335">
        <f t="shared" si="22"/>
        <v>44.11</v>
      </c>
      <c r="AI37" s="99">
        <f t="shared" si="17"/>
        <v>1.1100000000000001</v>
      </c>
      <c r="AJ37" s="98">
        <f t="shared" si="18"/>
        <v>52.81</v>
      </c>
      <c r="AK37" s="276" t="s">
        <v>90</v>
      </c>
      <c r="AL37" s="266">
        <v>10</v>
      </c>
      <c r="AM37" s="266">
        <v>8</v>
      </c>
      <c r="AN37" s="337">
        <f t="shared" si="27"/>
        <v>80</v>
      </c>
      <c r="AO37" s="337">
        <f t="shared" si="28"/>
        <v>83.333333333333343</v>
      </c>
    </row>
    <row r="38" spans="1:41" ht="36">
      <c r="A38" s="356" t="s">
        <v>361</v>
      </c>
      <c r="B38" s="266">
        <v>2</v>
      </c>
      <c r="C38" s="266"/>
      <c r="D38" s="267">
        <v>8.3333333333333329E-2</v>
      </c>
      <c r="E38" s="360"/>
      <c r="F38" s="358"/>
      <c r="G38" s="358"/>
      <c r="H38" s="358"/>
      <c r="I38" s="267">
        <v>8.3333333333333329E-2</v>
      </c>
      <c r="J38" s="266"/>
      <c r="K38" s="358"/>
      <c r="L38" s="358"/>
      <c r="M38" s="358"/>
      <c r="N38" s="275" t="s">
        <v>87</v>
      </c>
      <c r="O38" s="223" t="s">
        <v>346</v>
      </c>
      <c r="P38" s="223" t="s">
        <v>360</v>
      </c>
      <c r="Q38" s="223" t="s">
        <v>352</v>
      </c>
      <c r="R38" s="329">
        <v>3</v>
      </c>
      <c r="S38" s="264">
        <v>3</v>
      </c>
      <c r="T38" s="224">
        <f t="shared" si="14"/>
        <v>0.16666666666666666</v>
      </c>
      <c r="U38" s="224">
        <f t="shared" si="19"/>
        <v>2.4791666666666665</v>
      </c>
      <c r="V38" s="224">
        <f t="shared" si="20"/>
        <v>21.968749999999996</v>
      </c>
      <c r="W38" s="274">
        <f t="shared" si="26"/>
        <v>3.74</v>
      </c>
      <c r="X38" s="335">
        <f t="shared" si="21"/>
        <v>55.61</v>
      </c>
      <c r="Y38" s="99">
        <f t="shared" si="15"/>
        <v>0.44</v>
      </c>
      <c r="Z38" s="98">
        <f t="shared" si="16"/>
        <v>58.35</v>
      </c>
      <c r="AA38" s="223" t="s">
        <v>350</v>
      </c>
      <c r="AB38" s="223" t="s">
        <v>360</v>
      </c>
      <c r="AC38" s="264">
        <v>3</v>
      </c>
      <c r="AD38" s="224">
        <v>0.22916666666666666</v>
      </c>
      <c r="AE38" s="40">
        <f t="shared" si="23"/>
        <v>1.7881944444444446</v>
      </c>
      <c r="AF38" s="224">
        <f t="shared" si="24"/>
        <v>20.128472222222236</v>
      </c>
      <c r="AG38" s="274">
        <f t="shared" si="25"/>
        <v>6.48</v>
      </c>
      <c r="AH38" s="335">
        <f t="shared" si="22"/>
        <v>50.59</v>
      </c>
      <c r="AI38" s="99">
        <f t="shared" si="17"/>
        <v>0.61</v>
      </c>
      <c r="AJ38" s="98">
        <f t="shared" si="18"/>
        <v>53.41</v>
      </c>
      <c r="AK38" s="276" t="s">
        <v>90</v>
      </c>
      <c r="AL38" s="266">
        <v>30</v>
      </c>
      <c r="AM38" s="266">
        <v>10</v>
      </c>
      <c r="AN38" s="337">
        <f t="shared" si="27"/>
        <v>33.333333333333329</v>
      </c>
      <c r="AO38" s="337">
        <f t="shared" si="28"/>
        <v>137.5</v>
      </c>
    </row>
    <row r="39" spans="1:41" ht="36">
      <c r="A39" s="356" t="s">
        <v>362</v>
      </c>
      <c r="B39" s="266">
        <v>1</v>
      </c>
      <c r="C39" s="266"/>
      <c r="D39" s="267"/>
      <c r="E39" s="360"/>
      <c r="F39" s="360"/>
      <c r="G39" s="360"/>
      <c r="H39" s="358"/>
      <c r="I39" s="267">
        <v>2.0833333333333332E-2</v>
      </c>
      <c r="J39" s="266"/>
      <c r="K39" s="358"/>
      <c r="L39" s="358"/>
      <c r="M39" s="358"/>
      <c r="N39" s="409" t="s">
        <v>263</v>
      </c>
      <c r="O39" s="223" t="s">
        <v>358</v>
      </c>
      <c r="P39" s="223" t="s">
        <v>360</v>
      </c>
      <c r="Q39" s="223" t="s">
        <v>352</v>
      </c>
      <c r="R39" s="329">
        <v>2</v>
      </c>
      <c r="S39" s="264">
        <v>2</v>
      </c>
      <c r="T39" s="224">
        <f t="shared" si="14"/>
        <v>2.0833333333333332E-2</v>
      </c>
      <c r="U39" s="224">
        <f t="shared" si="19"/>
        <v>2.5</v>
      </c>
      <c r="V39" s="224">
        <f t="shared" si="20"/>
        <v>21.989583333333329</v>
      </c>
      <c r="W39" s="274">
        <f t="shared" si="26"/>
        <v>0.47</v>
      </c>
      <c r="X39" s="335">
        <f t="shared" si="21"/>
        <v>56.07</v>
      </c>
      <c r="Y39" s="99">
        <f t="shared" si="15"/>
        <v>0.06</v>
      </c>
      <c r="Z39" s="98">
        <f t="shared" si="16"/>
        <v>58.41</v>
      </c>
      <c r="AA39" s="223" t="s">
        <v>124</v>
      </c>
      <c r="AB39" s="223" t="s">
        <v>124</v>
      </c>
      <c r="AC39" s="264">
        <v>0</v>
      </c>
      <c r="AD39" s="224">
        <v>0</v>
      </c>
      <c r="AE39" s="40">
        <f t="shared" si="23"/>
        <v>1.7881944444444446</v>
      </c>
      <c r="AF39" s="224">
        <f t="shared" si="24"/>
        <v>20.128472222222236</v>
      </c>
      <c r="AG39" s="274">
        <f t="shared" si="25"/>
        <v>0</v>
      </c>
      <c r="AH39" s="335">
        <f t="shared" si="22"/>
        <v>50.59</v>
      </c>
      <c r="AI39" s="99">
        <f t="shared" si="17"/>
        <v>0</v>
      </c>
      <c r="AJ39" s="98">
        <f t="shared" si="18"/>
        <v>53.41</v>
      </c>
      <c r="AK39" s="276" t="s">
        <v>90</v>
      </c>
      <c r="AL39" s="266">
        <v>4</v>
      </c>
      <c r="AM39" s="266">
        <v>0</v>
      </c>
      <c r="AN39" s="337">
        <f t="shared" si="27"/>
        <v>0</v>
      </c>
      <c r="AO39" s="337">
        <f t="shared" si="28"/>
        <v>0</v>
      </c>
    </row>
    <row r="40" spans="1:41" ht="36">
      <c r="A40" s="356" t="s">
        <v>363</v>
      </c>
      <c r="B40" s="266">
        <v>1</v>
      </c>
      <c r="C40" s="266"/>
      <c r="D40" s="267"/>
      <c r="E40" s="357"/>
      <c r="F40" s="437"/>
      <c r="G40" s="437"/>
      <c r="H40" s="291"/>
      <c r="I40" s="358">
        <v>2.0833333333333332E-2</v>
      </c>
      <c r="J40" s="438"/>
      <c r="K40" s="291"/>
      <c r="L40" s="358"/>
      <c r="M40" s="358"/>
      <c r="N40" s="275" t="s">
        <v>87</v>
      </c>
      <c r="O40" s="223" t="s">
        <v>358</v>
      </c>
      <c r="P40" s="223" t="s">
        <v>360</v>
      </c>
      <c r="Q40" s="223" t="s">
        <v>352</v>
      </c>
      <c r="R40" s="329">
        <v>2</v>
      </c>
      <c r="S40" s="264">
        <v>1</v>
      </c>
      <c r="T40" s="224">
        <f t="shared" si="14"/>
        <v>2.0833333333333332E-2</v>
      </c>
      <c r="U40" s="224">
        <f t="shared" si="19"/>
        <v>2.5208333333333335</v>
      </c>
      <c r="V40" s="224">
        <f t="shared" si="20"/>
        <v>22.010416666666661</v>
      </c>
      <c r="W40" s="274">
        <f t="shared" si="26"/>
        <v>0.47</v>
      </c>
      <c r="X40" s="335">
        <f t="shared" si="21"/>
        <v>56.54</v>
      </c>
      <c r="Y40" s="99">
        <f t="shared" si="15"/>
        <v>0.06</v>
      </c>
      <c r="Z40" s="98">
        <f t="shared" si="16"/>
        <v>58.46</v>
      </c>
      <c r="AA40" s="223" t="s">
        <v>360</v>
      </c>
      <c r="AB40" s="223" t="s">
        <v>360</v>
      </c>
      <c r="AC40" s="264">
        <v>1</v>
      </c>
      <c r="AD40" s="224">
        <v>3.125E-2</v>
      </c>
      <c r="AE40" s="40">
        <f t="shared" si="23"/>
        <v>1.8194444444444446</v>
      </c>
      <c r="AF40" s="224">
        <f t="shared" si="24"/>
        <v>20.159722222222236</v>
      </c>
      <c r="AG40" s="274">
        <f t="shared" si="25"/>
        <v>0.88</v>
      </c>
      <c r="AH40" s="335">
        <f t="shared" si="22"/>
        <v>51.47</v>
      </c>
      <c r="AI40" s="99">
        <f t="shared" si="17"/>
        <v>0.08</v>
      </c>
      <c r="AJ40" s="98">
        <f t="shared" si="18"/>
        <v>53.5</v>
      </c>
      <c r="AK40" s="276" t="s">
        <v>90</v>
      </c>
      <c r="AL40" s="266">
        <v>4</v>
      </c>
      <c r="AM40" s="266">
        <v>4</v>
      </c>
      <c r="AN40" s="337">
        <f t="shared" si="27"/>
        <v>100</v>
      </c>
      <c r="AO40" s="337">
        <f t="shared" si="28"/>
        <v>150</v>
      </c>
    </row>
    <row r="41" spans="1:41" ht="36">
      <c r="A41" s="279" t="s">
        <v>364</v>
      </c>
      <c r="B41" s="266">
        <v>1</v>
      </c>
      <c r="C41" s="266"/>
      <c r="D41" s="267"/>
      <c r="E41" s="360"/>
      <c r="F41" s="267"/>
      <c r="G41" s="267"/>
      <c r="H41" s="231"/>
      <c r="I41" s="436"/>
      <c r="J41" s="267">
        <v>0.125</v>
      </c>
      <c r="K41" s="328"/>
      <c r="L41" s="231"/>
      <c r="M41" s="231"/>
      <c r="N41" s="275" t="s">
        <v>87</v>
      </c>
      <c r="O41" s="223" t="s">
        <v>358</v>
      </c>
      <c r="P41" s="223" t="s">
        <v>354</v>
      </c>
      <c r="Q41" s="223" t="s">
        <v>352</v>
      </c>
      <c r="R41" s="329">
        <v>2</v>
      </c>
      <c r="S41" s="264">
        <v>2</v>
      </c>
      <c r="T41" s="224">
        <f t="shared" si="14"/>
        <v>0.125</v>
      </c>
      <c r="U41" s="224">
        <f t="shared" si="19"/>
        <v>2.6458333333333335</v>
      </c>
      <c r="V41" s="224">
        <f t="shared" si="20"/>
        <v>22.135416666666661</v>
      </c>
      <c r="W41" s="274">
        <f t="shared" si="26"/>
        <v>2.8</v>
      </c>
      <c r="X41" s="335">
        <f t="shared" si="21"/>
        <v>59.35</v>
      </c>
      <c r="Y41" s="99">
        <f t="shared" si="15"/>
        <v>0.33</v>
      </c>
      <c r="Z41" s="98">
        <f t="shared" si="16"/>
        <v>58.79</v>
      </c>
      <c r="AA41" s="223" t="s">
        <v>358</v>
      </c>
      <c r="AB41" s="223" t="s">
        <v>360</v>
      </c>
      <c r="AC41" s="264">
        <v>1</v>
      </c>
      <c r="AD41" s="224">
        <v>0.10416666666666667</v>
      </c>
      <c r="AE41" s="40">
        <f t="shared" si="23"/>
        <v>1.9236111111111114</v>
      </c>
      <c r="AF41" s="224">
        <f t="shared" si="24"/>
        <v>20.263888888888903</v>
      </c>
      <c r="AG41" s="274">
        <f t="shared" si="25"/>
        <v>2.95</v>
      </c>
      <c r="AH41" s="335">
        <f t="shared" si="22"/>
        <v>54.42</v>
      </c>
      <c r="AI41" s="99">
        <f t="shared" si="17"/>
        <v>0.28000000000000003</v>
      </c>
      <c r="AJ41" s="98">
        <f t="shared" si="18"/>
        <v>53.77</v>
      </c>
      <c r="AK41" s="276" t="s">
        <v>90</v>
      </c>
      <c r="AL41" s="266">
        <v>22</v>
      </c>
      <c r="AM41" s="266">
        <v>24</v>
      </c>
      <c r="AN41" s="337">
        <f t="shared" si="27"/>
        <v>109.09090909090908</v>
      </c>
      <c r="AO41" s="337">
        <f t="shared" si="28"/>
        <v>83.333333333333343</v>
      </c>
    </row>
    <row r="42" spans="1:41" ht="36">
      <c r="A42" s="356" t="s">
        <v>365</v>
      </c>
      <c r="B42" s="266">
        <v>1</v>
      </c>
      <c r="C42" s="266"/>
      <c r="D42" s="267"/>
      <c r="E42" s="360"/>
      <c r="F42" s="267">
        <v>2.0833333333333332E-2</v>
      </c>
      <c r="G42" s="451"/>
      <c r="H42" s="231"/>
      <c r="I42" s="436"/>
      <c r="J42" s="267"/>
      <c r="K42" s="328"/>
      <c r="L42" s="231"/>
      <c r="M42" s="231"/>
      <c r="N42" s="275" t="s">
        <v>87</v>
      </c>
      <c r="O42" s="223" t="s">
        <v>354</v>
      </c>
      <c r="P42" s="223" t="s">
        <v>354</v>
      </c>
      <c r="Q42" s="223" t="s">
        <v>352</v>
      </c>
      <c r="R42" s="329">
        <v>2</v>
      </c>
      <c r="S42" s="264">
        <v>1</v>
      </c>
      <c r="T42" s="224">
        <f t="shared" si="14"/>
        <v>2.0833333333333332E-2</v>
      </c>
      <c r="U42" s="224">
        <f t="shared" si="19"/>
        <v>2.666666666666667</v>
      </c>
      <c r="V42" s="224">
        <f t="shared" si="20"/>
        <v>22.156249999999993</v>
      </c>
      <c r="W42" s="274">
        <f t="shared" si="26"/>
        <v>0.47</v>
      </c>
      <c r="X42" s="335">
        <f t="shared" si="21"/>
        <v>59.81</v>
      </c>
      <c r="Y42" s="99">
        <f t="shared" si="15"/>
        <v>0.06</v>
      </c>
      <c r="Z42" s="98">
        <f t="shared" si="16"/>
        <v>58.85</v>
      </c>
      <c r="AA42" s="223" t="s">
        <v>354</v>
      </c>
      <c r="AB42" s="223" t="s">
        <v>354</v>
      </c>
      <c r="AC42" s="264">
        <v>1</v>
      </c>
      <c r="AD42" s="224">
        <v>2.0833333333333332E-2</v>
      </c>
      <c r="AE42" s="40">
        <f t="shared" si="23"/>
        <v>1.9444444444444446</v>
      </c>
      <c r="AF42" s="224">
        <f t="shared" si="24"/>
        <v>20.284722222222236</v>
      </c>
      <c r="AG42" s="274">
        <f t="shared" si="25"/>
        <v>0.59</v>
      </c>
      <c r="AH42" s="335">
        <f t="shared" si="22"/>
        <v>55.01</v>
      </c>
      <c r="AI42" s="99">
        <f t="shared" si="17"/>
        <v>0.06</v>
      </c>
      <c r="AJ42" s="98">
        <f t="shared" si="18"/>
        <v>53.83</v>
      </c>
      <c r="AK42" s="276" t="s">
        <v>90</v>
      </c>
      <c r="AL42" s="266">
        <v>1</v>
      </c>
      <c r="AM42" s="266">
        <v>1</v>
      </c>
      <c r="AN42" s="337">
        <f t="shared" si="27"/>
        <v>100</v>
      </c>
      <c r="AO42" s="337">
        <f t="shared" si="28"/>
        <v>100</v>
      </c>
    </row>
    <row r="43" spans="1:41" ht="36">
      <c r="A43" s="356" t="s">
        <v>366</v>
      </c>
      <c r="B43" s="266">
        <v>2</v>
      </c>
      <c r="C43" s="267"/>
      <c r="D43" s="267"/>
      <c r="E43" s="360"/>
      <c r="F43" s="267"/>
      <c r="G43" s="267"/>
      <c r="H43" s="231"/>
      <c r="I43" s="436"/>
      <c r="J43" s="267"/>
      <c r="K43" s="267"/>
      <c r="L43" s="267">
        <v>8.3333333333333329E-2</v>
      </c>
      <c r="M43" s="267">
        <v>8.3333333333333329E-2</v>
      </c>
      <c r="N43" s="275" t="s">
        <v>87</v>
      </c>
      <c r="O43" s="223" t="s">
        <v>354</v>
      </c>
      <c r="P43" s="223" t="s">
        <v>354</v>
      </c>
      <c r="Q43" s="223" t="s">
        <v>352</v>
      </c>
      <c r="R43" s="329">
        <v>3</v>
      </c>
      <c r="S43" s="264">
        <v>1</v>
      </c>
      <c r="T43" s="224">
        <f t="shared" si="14"/>
        <v>0.16666666666666666</v>
      </c>
      <c r="U43" s="224">
        <f t="shared" si="19"/>
        <v>2.8333333333333335</v>
      </c>
      <c r="V43" s="224">
        <f t="shared" si="20"/>
        <v>22.322916666666661</v>
      </c>
      <c r="W43" s="274">
        <f t="shared" si="26"/>
        <v>3.74</v>
      </c>
      <c r="X43" s="335">
        <f t="shared" si="21"/>
        <v>63.55</v>
      </c>
      <c r="Y43" s="99">
        <f t="shared" si="15"/>
        <v>0.44</v>
      </c>
      <c r="Z43" s="98">
        <f t="shared" si="16"/>
        <v>59.29</v>
      </c>
      <c r="AA43" s="223" t="s">
        <v>354</v>
      </c>
      <c r="AB43" s="223" t="s">
        <v>354</v>
      </c>
      <c r="AC43" s="264">
        <v>1</v>
      </c>
      <c r="AD43" s="224">
        <v>0.16666666666666666</v>
      </c>
      <c r="AE43" s="40">
        <f t="shared" si="23"/>
        <v>2.1111111111111112</v>
      </c>
      <c r="AF43" s="224">
        <f t="shared" si="24"/>
        <v>20.451388888888903</v>
      </c>
      <c r="AG43" s="274">
        <f t="shared" si="25"/>
        <v>4.72</v>
      </c>
      <c r="AH43" s="335">
        <f t="shared" si="22"/>
        <v>59.72</v>
      </c>
      <c r="AI43" s="99">
        <f t="shared" si="17"/>
        <v>0.44</v>
      </c>
      <c r="AJ43" s="98">
        <f t="shared" si="18"/>
        <v>54.27</v>
      </c>
      <c r="AK43" s="276" t="s">
        <v>90</v>
      </c>
      <c r="AL43" s="266">
        <v>2</v>
      </c>
      <c r="AM43" s="266">
        <v>2</v>
      </c>
      <c r="AN43" s="337">
        <f t="shared" si="27"/>
        <v>100</v>
      </c>
      <c r="AO43" s="337">
        <f t="shared" si="28"/>
        <v>100</v>
      </c>
    </row>
    <row r="44" spans="1:41" ht="36">
      <c r="A44" s="356" t="s">
        <v>367</v>
      </c>
      <c r="B44" s="266">
        <v>1</v>
      </c>
      <c r="C44" s="353"/>
      <c r="D44" s="267"/>
      <c r="E44" s="357"/>
      <c r="F44" s="436"/>
      <c r="G44" s="359"/>
      <c r="H44" s="266"/>
      <c r="I44" s="266"/>
      <c r="J44" s="353">
        <v>1.3888888888888888E-2</v>
      </c>
      <c r="K44" s="365"/>
      <c r="L44" s="359"/>
      <c r="M44" s="359"/>
      <c r="N44" s="275" t="s">
        <v>87</v>
      </c>
      <c r="O44" s="223" t="s">
        <v>347</v>
      </c>
      <c r="P44" s="223" t="s">
        <v>347</v>
      </c>
      <c r="Q44" s="223" t="s">
        <v>352</v>
      </c>
      <c r="R44" s="329">
        <v>2</v>
      </c>
      <c r="S44" s="264">
        <v>1</v>
      </c>
      <c r="T44" s="224">
        <f t="shared" si="14"/>
        <v>1.3888888888888888E-2</v>
      </c>
      <c r="U44" s="224">
        <f t="shared" si="19"/>
        <v>2.8472222222222223</v>
      </c>
      <c r="V44" s="224">
        <f t="shared" si="20"/>
        <v>22.33680555555555</v>
      </c>
      <c r="W44" s="274">
        <f t="shared" si="26"/>
        <v>0.31</v>
      </c>
      <c r="X44" s="335">
        <f t="shared" si="21"/>
        <v>63.86</v>
      </c>
      <c r="Y44" s="99">
        <f t="shared" si="15"/>
        <v>0.04</v>
      </c>
      <c r="Z44" s="98">
        <f t="shared" si="16"/>
        <v>59.33</v>
      </c>
      <c r="AA44" s="223" t="s">
        <v>347</v>
      </c>
      <c r="AB44" s="223" t="s">
        <v>347</v>
      </c>
      <c r="AC44" s="264">
        <v>1</v>
      </c>
      <c r="AD44" s="224">
        <v>1.3888888888888888E-2</v>
      </c>
      <c r="AE44" s="40">
        <f t="shared" si="23"/>
        <v>2.125</v>
      </c>
      <c r="AF44" s="224">
        <f t="shared" si="24"/>
        <v>20.465277777777793</v>
      </c>
      <c r="AG44" s="274">
        <f t="shared" si="25"/>
        <v>0.39</v>
      </c>
      <c r="AH44" s="335">
        <f t="shared" si="22"/>
        <v>60.12</v>
      </c>
      <c r="AI44" s="99">
        <f t="shared" si="17"/>
        <v>0.04</v>
      </c>
      <c r="AJ44" s="98">
        <f t="shared" si="18"/>
        <v>54.31</v>
      </c>
      <c r="AK44" s="276" t="s">
        <v>90</v>
      </c>
      <c r="AL44" s="266">
        <v>4</v>
      </c>
      <c r="AM44" s="266">
        <v>4</v>
      </c>
      <c r="AN44" s="337">
        <f>AM44/AL44*100</f>
        <v>100</v>
      </c>
      <c r="AO44" s="337">
        <f>AD44/T44*100</f>
        <v>100</v>
      </c>
    </row>
    <row r="45" spans="1:41" ht="47.4">
      <c r="A45" s="367" t="s">
        <v>116</v>
      </c>
      <c r="B45" s="368"/>
      <c r="C45" s="369">
        <f t="shared" ref="C45:M45" si="29">SUM(C31:C44)</f>
        <v>0.16666666666666666</v>
      </c>
      <c r="D45" s="369">
        <f t="shared" si="29"/>
        <v>0.125</v>
      </c>
      <c r="E45" s="369">
        <f t="shared" si="29"/>
        <v>0.25</v>
      </c>
      <c r="F45" s="453">
        <f t="shared" si="29"/>
        <v>0.14583333333333334</v>
      </c>
      <c r="G45" s="369">
        <f t="shared" si="29"/>
        <v>0.125</v>
      </c>
      <c r="H45" s="369">
        <f t="shared" si="29"/>
        <v>0.41666666666666663</v>
      </c>
      <c r="I45" s="369">
        <f t="shared" si="29"/>
        <v>0.25</v>
      </c>
      <c r="J45" s="369">
        <f t="shared" si="29"/>
        <v>0.1388888888888889</v>
      </c>
      <c r="K45" s="369">
        <f t="shared" si="29"/>
        <v>0.125</v>
      </c>
      <c r="L45" s="369">
        <f t="shared" si="29"/>
        <v>0.37499999999999994</v>
      </c>
      <c r="M45" s="369">
        <f t="shared" si="29"/>
        <v>0.20833333333333331</v>
      </c>
      <c r="N45" s="368"/>
      <c r="O45" s="368"/>
      <c r="P45" s="368"/>
      <c r="Q45" s="368"/>
      <c r="R45" s="368"/>
      <c r="S45" s="368"/>
      <c r="T45" s="369">
        <f>SUM(T31:T44)</f>
        <v>2.3263888888888888</v>
      </c>
      <c r="U45" s="369">
        <f>U44</f>
        <v>2.8472222222222223</v>
      </c>
      <c r="V45" s="370">
        <f>V44</f>
        <v>22.33680555555555</v>
      </c>
      <c r="W45" s="371">
        <f>ROUND(T45/$T$74*100,2)</f>
        <v>52.18</v>
      </c>
      <c r="X45" s="372">
        <f>ROUND(U45/$T$74*100,2)</f>
        <v>63.86</v>
      </c>
      <c r="Y45" s="373">
        <f>ROUND(T45/$U$16*100,2)</f>
        <v>6.18</v>
      </c>
      <c r="Z45" s="374">
        <f>ROUND(V45/$U$16*100,2)</f>
        <v>59.33</v>
      </c>
      <c r="AA45" s="368"/>
      <c r="AB45" s="368"/>
      <c r="AC45" s="368"/>
      <c r="AD45" s="369">
        <f>SUM(AD31:AD44)</f>
        <v>2.0763888888888888</v>
      </c>
      <c r="AE45" s="369">
        <f>AE44</f>
        <v>2.125</v>
      </c>
      <c r="AF45" s="369">
        <f>AF44</f>
        <v>20.465277777777793</v>
      </c>
      <c r="AG45" s="368">
        <f>ROUND(AD45/$AD$74*100,2)</f>
        <v>58.74</v>
      </c>
      <c r="AH45" s="368">
        <f>ROUND(AE45/$AD$74*100,2)</f>
        <v>60.12</v>
      </c>
      <c r="AI45" s="101">
        <f t="shared" si="17"/>
        <v>5.51</v>
      </c>
      <c r="AJ45" s="102">
        <f t="shared" si="18"/>
        <v>54.31</v>
      </c>
      <c r="AK45" s="375"/>
      <c r="AL45" s="368"/>
      <c r="AM45" s="368"/>
      <c r="AN45" s="376"/>
      <c r="AO45" s="376"/>
    </row>
    <row r="46" spans="1:41" ht="47.4">
      <c r="A46" s="377" t="s">
        <v>331</v>
      </c>
      <c r="B46" s="606"/>
      <c r="C46" s="607"/>
      <c r="D46" s="607"/>
      <c r="E46" s="607"/>
      <c r="F46" s="607"/>
      <c r="G46" s="607"/>
      <c r="H46" s="607"/>
      <c r="I46" s="607"/>
      <c r="J46" s="607"/>
      <c r="K46" s="607"/>
      <c r="L46" s="607"/>
      <c r="M46" s="607"/>
      <c r="N46" s="607"/>
      <c r="O46" s="607"/>
      <c r="P46" s="607"/>
      <c r="Q46" s="607"/>
      <c r="R46" s="607"/>
      <c r="S46" s="607"/>
      <c r="T46" s="607"/>
      <c r="U46" s="607"/>
      <c r="V46" s="607"/>
      <c r="W46" s="607"/>
      <c r="X46" s="607"/>
      <c r="Y46" s="607"/>
      <c r="Z46" s="607"/>
      <c r="AA46" s="607"/>
      <c r="AB46" s="607"/>
      <c r="AC46" s="607"/>
      <c r="AD46" s="607"/>
      <c r="AE46" s="607"/>
      <c r="AF46" s="607"/>
      <c r="AG46" s="607"/>
      <c r="AH46" s="607"/>
      <c r="AI46" s="607"/>
      <c r="AJ46" s="607"/>
      <c r="AK46" s="607"/>
      <c r="AL46" s="607"/>
      <c r="AM46" s="607"/>
      <c r="AN46" s="607"/>
      <c r="AO46" s="608"/>
    </row>
    <row r="47" spans="1:41" ht="36">
      <c r="A47" s="378" t="s">
        <v>368</v>
      </c>
      <c r="B47" s="274">
        <v>1</v>
      </c>
      <c r="C47" s="381"/>
      <c r="D47" s="379"/>
      <c r="E47" s="267">
        <v>1.3888888888888888E-2</v>
      </c>
      <c r="F47" s="357"/>
      <c r="G47" s="357"/>
      <c r="H47" s="357"/>
      <c r="I47" s="357"/>
      <c r="J47" s="267"/>
      <c r="K47" s="357"/>
      <c r="L47" s="357"/>
      <c r="M47" s="357"/>
      <c r="N47" s="275" t="s">
        <v>87</v>
      </c>
      <c r="O47" s="223" t="s">
        <v>360</v>
      </c>
      <c r="P47" s="223" t="s">
        <v>360</v>
      </c>
      <c r="Q47" s="223" t="s">
        <v>352</v>
      </c>
      <c r="R47" s="329">
        <v>3</v>
      </c>
      <c r="S47" s="264">
        <v>1</v>
      </c>
      <c r="T47" s="224">
        <f t="shared" ref="T47:T48" si="30">SUM(C47:M47)</f>
        <v>1.3888888888888888E-2</v>
      </c>
      <c r="U47" s="224">
        <f>U45+T47</f>
        <v>2.8611111111111112</v>
      </c>
      <c r="V47" s="224">
        <f>V45+T47</f>
        <v>22.350694444444439</v>
      </c>
      <c r="W47" s="274">
        <f>ROUND(T47/$T$74*100,2)</f>
        <v>0.31</v>
      </c>
      <c r="X47" s="335">
        <f t="shared" ref="X47:X48" si="31">ROUND(U47/$T$74*100,2)</f>
        <v>64.17</v>
      </c>
      <c r="Y47" s="99">
        <f t="shared" ref="Y47:Y48" si="32">ROUND(T47/$U$17*100,2)</f>
        <v>0.04</v>
      </c>
      <c r="Z47" s="98">
        <f t="shared" ref="Z47:Z48" si="33">ROUND(V47/$U$17*100,2)</f>
        <v>59.37</v>
      </c>
      <c r="AA47" s="223" t="s">
        <v>319</v>
      </c>
      <c r="AB47" s="223" t="s">
        <v>319</v>
      </c>
      <c r="AC47" s="264">
        <v>1</v>
      </c>
      <c r="AD47" s="224">
        <v>6.9444444444444441E-3</v>
      </c>
      <c r="AE47" s="224">
        <f>AE45+AD47</f>
        <v>2.1319444444444446</v>
      </c>
      <c r="AF47" s="224">
        <f>AF45+AD47</f>
        <v>20.472222222222236</v>
      </c>
      <c r="AG47" s="274">
        <f>ROUND(AD47/$AD$74*100,2)</f>
        <v>0.2</v>
      </c>
      <c r="AH47" s="335">
        <f t="shared" ref="AH47:AH48" si="34">ROUND(AE47/$AD$74*100,2)</f>
        <v>60.31</v>
      </c>
      <c r="AI47" s="99">
        <f t="shared" ref="AI47:AI49" si="35">ROUND(AD47/$Y$17*100,2)</f>
        <v>0.02</v>
      </c>
      <c r="AJ47" s="98">
        <f t="shared" ref="AJ47:AJ49" si="36">ROUND(AF47/$Y$17*100,2)</f>
        <v>54.33</v>
      </c>
      <c r="AK47" s="276" t="s">
        <v>188</v>
      </c>
      <c r="AL47" s="291">
        <v>4</v>
      </c>
      <c r="AM47" s="432">
        <v>4</v>
      </c>
      <c r="AN47" s="337">
        <f>AM47/AL47*100</f>
        <v>100</v>
      </c>
      <c r="AO47" s="337">
        <f>AD47/T47*100</f>
        <v>50</v>
      </c>
    </row>
    <row r="48" spans="1:41" ht="36">
      <c r="A48" s="182" t="s">
        <v>369</v>
      </c>
      <c r="B48" s="454">
        <v>2</v>
      </c>
      <c r="C48" s="455"/>
      <c r="D48" s="206">
        <v>4.1666666666666664E-2</v>
      </c>
      <c r="E48" s="434"/>
      <c r="F48" s="456"/>
      <c r="G48" s="379"/>
      <c r="H48" s="379"/>
      <c r="I48" s="206">
        <v>4.1666666666666664E-2</v>
      </c>
      <c r="J48" s="434"/>
      <c r="K48" s="379"/>
      <c r="L48" s="379"/>
      <c r="M48" s="379"/>
      <c r="N48" s="409" t="s">
        <v>263</v>
      </c>
      <c r="O48" s="42" t="s">
        <v>347</v>
      </c>
      <c r="P48" s="42" t="s">
        <v>347</v>
      </c>
      <c r="Q48" s="42" t="s">
        <v>352</v>
      </c>
      <c r="R48" s="457">
        <v>4</v>
      </c>
      <c r="S48" s="264">
        <v>1</v>
      </c>
      <c r="T48" s="224">
        <f t="shared" si="30"/>
        <v>8.3333333333333329E-2</v>
      </c>
      <c r="U48" s="40">
        <f>U47+T48</f>
        <v>2.9444444444444446</v>
      </c>
      <c r="V48" s="40">
        <f>V47+T48</f>
        <v>22.434027777777771</v>
      </c>
      <c r="W48" s="274">
        <f>ROUND(T48/$T$74*100,2)</f>
        <v>1.87</v>
      </c>
      <c r="X48" s="335">
        <f t="shared" si="31"/>
        <v>66.040000000000006</v>
      </c>
      <c r="Y48" s="99">
        <f t="shared" si="32"/>
        <v>0.22</v>
      </c>
      <c r="Z48" s="98">
        <f t="shared" si="33"/>
        <v>59.59</v>
      </c>
      <c r="AA48" s="223" t="s">
        <v>124</v>
      </c>
      <c r="AB48" s="223" t="s">
        <v>124</v>
      </c>
      <c r="AC48" s="264" t="s">
        <v>124</v>
      </c>
      <c r="AD48" s="224">
        <v>0</v>
      </c>
      <c r="AE48" s="40">
        <f t="shared" ref="AE48" si="37">AE47+AD48</f>
        <v>2.1319444444444446</v>
      </c>
      <c r="AF48" s="224">
        <f>AF47+AD48</f>
        <v>20.472222222222236</v>
      </c>
      <c r="AG48" s="274">
        <f>ROUND(AD48/$AD$74*100,2)</f>
        <v>0</v>
      </c>
      <c r="AH48" s="335">
        <f t="shared" si="34"/>
        <v>60.31</v>
      </c>
      <c r="AI48" s="99">
        <f t="shared" si="35"/>
        <v>0</v>
      </c>
      <c r="AJ48" s="98">
        <f t="shared" si="36"/>
        <v>54.33</v>
      </c>
      <c r="AK48" s="276" t="s">
        <v>188</v>
      </c>
      <c r="AL48" s="291">
        <v>100</v>
      </c>
      <c r="AM48" s="432">
        <v>0</v>
      </c>
      <c r="AN48" s="337">
        <f>AM48/AL48*100</f>
        <v>0</v>
      </c>
      <c r="AO48" s="337">
        <f>AD48/T48*100</f>
        <v>0</v>
      </c>
    </row>
    <row r="49" spans="1:41" ht="47.4">
      <c r="A49" s="382" t="s">
        <v>116</v>
      </c>
      <c r="B49" s="383"/>
      <c r="C49" s="384">
        <f t="shared" ref="C49:L49" si="38">SUM(C47:C48)</f>
        <v>0</v>
      </c>
      <c r="D49" s="384">
        <f t="shared" si="38"/>
        <v>4.1666666666666664E-2</v>
      </c>
      <c r="E49" s="384">
        <f t="shared" si="38"/>
        <v>1.3888888888888888E-2</v>
      </c>
      <c r="F49" s="384">
        <f t="shared" si="38"/>
        <v>0</v>
      </c>
      <c r="G49" s="384">
        <f t="shared" si="38"/>
        <v>0</v>
      </c>
      <c r="H49" s="384">
        <f t="shared" si="38"/>
        <v>0</v>
      </c>
      <c r="I49" s="384">
        <f t="shared" si="38"/>
        <v>4.1666666666666664E-2</v>
      </c>
      <c r="J49" s="384">
        <f t="shared" si="38"/>
        <v>0</v>
      </c>
      <c r="K49" s="384">
        <f t="shared" si="38"/>
        <v>0</v>
      </c>
      <c r="L49" s="384">
        <f t="shared" si="38"/>
        <v>0</v>
      </c>
      <c r="M49" s="384">
        <f>SUM(M47:M48)</f>
        <v>0</v>
      </c>
      <c r="N49" s="383"/>
      <c r="O49" s="383"/>
      <c r="P49" s="383"/>
      <c r="Q49" s="383"/>
      <c r="R49" s="386"/>
      <c r="S49" s="387"/>
      <c r="T49" s="388">
        <f>SUM(T47:T48)</f>
        <v>9.722222222222221E-2</v>
      </c>
      <c r="U49" s="261">
        <f>U48</f>
        <v>2.9444444444444446</v>
      </c>
      <c r="V49" s="384">
        <f>V48</f>
        <v>22.434027777777771</v>
      </c>
      <c r="W49" s="383">
        <f>ROUND(T49/$T$74*100,2)</f>
        <v>2.1800000000000002</v>
      </c>
      <c r="X49" s="386">
        <f>ROUND(U49/$T$74*100,2)</f>
        <v>66.040000000000006</v>
      </c>
      <c r="Y49" s="389">
        <f>ROUND(T49/$U$16*100,2)</f>
        <v>0.26</v>
      </c>
      <c r="Z49" s="390">
        <f>ROUND(V49/$U$16*100,2)</f>
        <v>59.59</v>
      </c>
      <c r="AA49" s="383"/>
      <c r="AB49" s="383"/>
      <c r="AC49" s="383"/>
      <c r="AD49" s="384">
        <f>SUM(AD47:AD47)</f>
        <v>6.9444444444444441E-3</v>
      </c>
      <c r="AE49" s="384">
        <f>AE48</f>
        <v>2.1319444444444446</v>
      </c>
      <c r="AF49" s="384">
        <f>AF48</f>
        <v>20.472222222222236</v>
      </c>
      <c r="AG49" s="391">
        <f>ROUND(AD49/$AD$74*100,2)</f>
        <v>0.2</v>
      </c>
      <c r="AH49" s="391">
        <f>ROUND(AE49/$AD$74*100,2)</f>
        <v>60.31</v>
      </c>
      <c r="AI49" s="567">
        <f t="shared" si="35"/>
        <v>0.02</v>
      </c>
      <c r="AJ49" s="290">
        <f t="shared" si="36"/>
        <v>54.33</v>
      </c>
      <c r="AK49" s="392"/>
      <c r="AL49" s="383"/>
      <c r="AM49" s="383"/>
      <c r="AN49" s="393"/>
      <c r="AO49" s="393"/>
    </row>
    <row r="50" spans="1:41" ht="47.4">
      <c r="A50" s="394" t="s">
        <v>335</v>
      </c>
      <c r="B50" s="609"/>
      <c r="C50" s="610"/>
      <c r="D50" s="610"/>
      <c r="E50" s="610"/>
      <c r="F50" s="610"/>
      <c r="G50" s="610"/>
      <c r="H50" s="630"/>
      <c r="I50" s="630"/>
      <c r="J50" s="630"/>
      <c r="K50" s="630"/>
      <c r="L50" s="630"/>
      <c r="M50" s="610"/>
      <c r="N50" s="610"/>
      <c r="O50" s="610"/>
      <c r="P50" s="610"/>
      <c r="Q50" s="610"/>
      <c r="R50" s="610"/>
      <c r="S50" s="611"/>
      <c r="T50" s="610"/>
      <c r="U50" s="610"/>
      <c r="V50" s="610"/>
      <c r="W50" s="610"/>
      <c r="X50" s="610"/>
      <c r="Y50" s="610"/>
      <c r="Z50" s="610"/>
      <c r="AA50" s="610"/>
      <c r="AB50" s="610"/>
      <c r="AC50" s="610"/>
      <c r="AD50" s="610"/>
      <c r="AE50" s="610"/>
      <c r="AF50" s="610"/>
      <c r="AG50" s="610"/>
      <c r="AH50" s="610"/>
      <c r="AI50" s="610"/>
      <c r="AJ50" s="610"/>
      <c r="AK50" s="610"/>
      <c r="AL50" s="610"/>
      <c r="AM50" s="610"/>
      <c r="AN50" s="610"/>
      <c r="AO50" s="610"/>
    </row>
    <row r="51" spans="1:41" ht="36">
      <c r="A51" s="395" t="s">
        <v>370</v>
      </c>
      <c r="B51" s="266">
        <v>1</v>
      </c>
      <c r="C51" s="224"/>
      <c r="D51" s="266"/>
      <c r="E51" s="266"/>
      <c r="F51" s="267"/>
      <c r="G51" s="441"/>
      <c r="H51" s="328"/>
      <c r="I51" s="381"/>
      <c r="J51" s="267">
        <v>0.125</v>
      </c>
      <c r="K51" s="267"/>
      <c r="L51" s="267"/>
      <c r="N51" s="275" t="s">
        <v>87</v>
      </c>
      <c r="O51" s="223" t="s">
        <v>350</v>
      </c>
      <c r="P51" s="223" t="s">
        <v>346</v>
      </c>
      <c r="Q51" s="223" t="s">
        <v>352</v>
      </c>
      <c r="R51" s="270">
        <v>2</v>
      </c>
      <c r="S51" s="264">
        <v>1</v>
      </c>
      <c r="T51" s="224">
        <f t="shared" ref="T51:T67" si="39">SUM(C51:M51)</f>
        <v>0.125</v>
      </c>
      <c r="U51" s="224">
        <f>U49+T51</f>
        <v>3.0694444444444446</v>
      </c>
      <c r="V51" s="224">
        <f>V49+T51</f>
        <v>22.559027777777771</v>
      </c>
      <c r="W51" s="274">
        <f t="shared" ref="W51:W67" si="40">ROUND(T51/$T$74*100,2)</f>
        <v>2.8</v>
      </c>
      <c r="X51" s="335">
        <f t="shared" ref="X51:X67" si="41">ROUND(U51/$T$74*100,2)</f>
        <v>68.849999999999994</v>
      </c>
      <c r="Y51" s="99">
        <f t="shared" ref="Y51:Y67" si="42">ROUND(T51/$U$17*100,2)</f>
        <v>0.33</v>
      </c>
      <c r="Z51" s="98">
        <f t="shared" ref="Z51:Z67" si="43">ROUND(V51/$U$17*100,2)</f>
        <v>59.92</v>
      </c>
      <c r="AA51" s="223" t="s">
        <v>350</v>
      </c>
      <c r="AB51" s="223" t="s">
        <v>346</v>
      </c>
      <c r="AC51" s="264">
        <v>2</v>
      </c>
      <c r="AD51" s="224">
        <v>6.25E-2</v>
      </c>
      <c r="AE51" s="224">
        <f>AE49+AD51</f>
        <v>2.1944444444444446</v>
      </c>
      <c r="AF51" s="224">
        <f>AF49+AD51</f>
        <v>20.534722222222236</v>
      </c>
      <c r="AG51" s="274">
        <f t="shared" ref="AG51:AG53" si="44">ROUND(AD51/$AD$74*100,2)</f>
        <v>1.77</v>
      </c>
      <c r="AH51" s="335">
        <f t="shared" ref="AH51:AH67" si="45">ROUND(AE51/$AD$74*100,2)</f>
        <v>62.08</v>
      </c>
      <c r="AI51" s="99">
        <f t="shared" ref="AI51:AI68" si="46">ROUND(AD51/$Y$17*100,2)</f>
        <v>0.17</v>
      </c>
      <c r="AJ51" s="98">
        <f t="shared" ref="AJ51:AJ68" si="47">ROUND(AF51/$Y$17*100,2)</f>
        <v>54.49</v>
      </c>
      <c r="AK51" s="336" t="s">
        <v>123</v>
      </c>
      <c r="AL51" s="430" t="s">
        <v>124</v>
      </c>
      <c r="AM51" s="430" t="s">
        <v>124</v>
      </c>
      <c r="AN51" s="431" t="s">
        <v>124</v>
      </c>
      <c r="AO51" s="337">
        <f>AD51/T51*100</f>
        <v>50</v>
      </c>
    </row>
    <row r="52" spans="1:41" ht="36">
      <c r="A52" s="395" t="s">
        <v>371</v>
      </c>
      <c r="B52" s="266">
        <v>1</v>
      </c>
      <c r="C52" s="224"/>
      <c r="D52" s="266"/>
      <c r="E52" s="266"/>
      <c r="F52" s="267"/>
      <c r="G52" s="435"/>
      <c r="H52" s="328"/>
      <c r="I52" s="381"/>
      <c r="J52" s="381"/>
      <c r="K52" s="267"/>
      <c r="L52" s="267"/>
      <c r="M52" s="450">
        <v>2.0833333333333332E-2</v>
      </c>
      <c r="N52" s="275" t="s">
        <v>87</v>
      </c>
      <c r="O52" s="223" t="s">
        <v>346</v>
      </c>
      <c r="P52" s="223" t="s">
        <v>346</v>
      </c>
      <c r="Q52" s="223" t="s">
        <v>352</v>
      </c>
      <c r="R52" s="270">
        <v>1</v>
      </c>
      <c r="S52" s="264">
        <v>1</v>
      </c>
      <c r="T52" s="224">
        <f t="shared" si="39"/>
        <v>2.0833333333333332E-2</v>
      </c>
      <c r="U52" s="224">
        <f t="shared" ref="U52:U67" si="48">U51+T52</f>
        <v>3.0902777777777781</v>
      </c>
      <c r="V52" s="224">
        <f t="shared" ref="V52:V67" si="49">V51+T52</f>
        <v>22.579861111111104</v>
      </c>
      <c r="W52" s="274">
        <f t="shared" si="40"/>
        <v>0.47</v>
      </c>
      <c r="X52" s="335">
        <f t="shared" si="41"/>
        <v>69.31</v>
      </c>
      <c r="Y52" s="99">
        <f t="shared" si="42"/>
        <v>0.06</v>
      </c>
      <c r="Z52" s="98">
        <f t="shared" si="43"/>
        <v>59.97</v>
      </c>
      <c r="AA52" s="223" t="s">
        <v>346</v>
      </c>
      <c r="AB52" s="223" t="s">
        <v>346</v>
      </c>
      <c r="AC52" s="264">
        <v>1</v>
      </c>
      <c r="AD52" s="224">
        <v>2.0833333333333332E-2</v>
      </c>
      <c r="AE52" s="40">
        <f t="shared" ref="AE52:AE67" si="50">AE51+AD52</f>
        <v>2.2152777777777781</v>
      </c>
      <c r="AF52" s="224">
        <f>AF51+AD52</f>
        <v>20.555555555555568</v>
      </c>
      <c r="AG52" s="274">
        <f t="shared" si="44"/>
        <v>0.59</v>
      </c>
      <c r="AH52" s="335">
        <f t="shared" si="45"/>
        <v>62.67</v>
      </c>
      <c r="AI52" s="99">
        <f t="shared" si="46"/>
        <v>0.06</v>
      </c>
      <c r="AJ52" s="98">
        <f t="shared" si="47"/>
        <v>54.55</v>
      </c>
      <c r="AK52" s="336" t="s">
        <v>123</v>
      </c>
      <c r="AL52" s="430" t="s">
        <v>124</v>
      </c>
      <c r="AM52" s="430" t="s">
        <v>124</v>
      </c>
      <c r="AN52" s="431" t="s">
        <v>124</v>
      </c>
      <c r="AO52" s="337">
        <f t="shared" ref="AO52:AO66" si="51">AD52/T52*100</f>
        <v>100</v>
      </c>
    </row>
    <row r="53" spans="1:41" ht="36">
      <c r="A53" s="452" t="s">
        <v>372</v>
      </c>
      <c r="B53" s="266">
        <v>1</v>
      </c>
      <c r="C53" s="266"/>
      <c r="D53" s="267"/>
      <c r="E53" s="360"/>
      <c r="F53" s="358"/>
      <c r="G53" s="267">
        <v>8.3333333333333329E-2</v>
      </c>
      <c r="H53" s="358"/>
      <c r="I53" s="267"/>
      <c r="J53" s="266"/>
      <c r="K53" s="358"/>
      <c r="L53" s="358"/>
      <c r="M53" s="358"/>
      <c r="N53" s="275" t="s">
        <v>87</v>
      </c>
      <c r="O53" s="223" t="s">
        <v>358</v>
      </c>
      <c r="P53" s="223" t="s">
        <v>358</v>
      </c>
      <c r="Q53" s="223" t="s">
        <v>352</v>
      </c>
      <c r="R53" s="270">
        <v>3</v>
      </c>
      <c r="S53" s="264">
        <v>1</v>
      </c>
      <c r="T53" s="224">
        <f t="shared" si="39"/>
        <v>8.3333333333333329E-2</v>
      </c>
      <c r="U53" s="224">
        <f t="shared" si="48"/>
        <v>3.1736111111111116</v>
      </c>
      <c r="V53" s="224">
        <f t="shared" si="49"/>
        <v>22.663194444444436</v>
      </c>
      <c r="W53" s="274">
        <f t="shared" si="40"/>
        <v>1.87</v>
      </c>
      <c r="X53" s="335">
        <f t="shared" si="41"/>
        <v>71.180000000000007</v>
      </c>
      <c r="Y53" s="99">
        <f t="shared" si="42"/>
        <v>0.22</v>
      </c>
      <c r="Z53" s="98">
        <f t="shared" si="43"/>
        <v>60.2</v>
      </c>
      <c r="AA53" s="223" t="s">
        <v>358</v>
      </c>
      <c r="AB53" s="223" t="s">
        <v>358</v>
      </c>
      <c r="AC53" s="264">
        <v>1</v>
      </c>
      <c r="AD53" s="224">
        <v>8.3333333333333329E-2</v>
      </c>
      <c r="AE53" s="40">
        <f t="shared" si="50"/>
        <v>2.2986111111111116</v>
      </c>
      <c r="AF53" s="224">
        <f t="shared" ref="AF53:AF67" si="52">AF52+AD53</f>
        <v>20.6388888888889</v>
      </c>
      <c r="AG53" s="274">
        <f t="shared" si="44"/>
        <v>2.36</v>
      </c>
      <c r="AH53" s="335">
        <f t="shared" si="45"/>
        <v>65.03</v>
      </c>
      <c r="AI53" s="99">
        <f t="shared" si="46"/>
        <v>0.22</v>
      </c>
      <c r="AJ53" s="98">
        <f t="shared" si="47"/>
        <v>54.77</v>
      </c>
      <c r="AK53" s="336" t="s">
        <v>123</v>
      </c>
      <c r="AL53" s="430">
        <v>157</v>
      </c>
      <c r="AM53" s="430">
        <v>157</v>
      </c>
      <c r="AN53" s="431" t="s">
        <v>124</v>
      </c>
      <c r="AO53" s="337">
        <f t="shared" si="51"/>
        <v>100</v>
      </c>
    </row>
    <row r="54" spans="1:41" ht="36">
      <c r="A54" s="395" t="s">
        <v>373</v>
      </c>
      <c r="B54" s="266">
        <v>2</v>
      </c>
      <c r="C54" s="266"/>
      <c r="D54" s="266"/>
      <c r="E54" s="266"/>
      <c r="F54" s="267">
        <v>0.125</v>
      </c>
      <c r="G54" s="440"/>
      <c r="H54" s="328"/>
      <c r="I54" s="328"/>
      <c r="J54" s="328"/>
      <c r="K54" s="267"/>
      <c r="L54" s="381"/>
      <c r="M54" s="451">
        <v>0.125</v>
      </c>
      <c r="N54" s="275" t="s">
        <v>87</v>
      </c>
      <c r="O54" s="223" t="s">
        <v>358</v>
      </c>
      <c r="P54" s="223" t="s">
        <v>360</v>
      </c>
      <c r="Q54" s="223" t="s">
        <v>352</v>
      </c>
      <c r="R54" s="270">
        <v>2</v>
      </c>
      <c r="S54" s="264">
        <v>1</v>
      </c>
      <c r="T54" s="224">
        <f t="shared" si="39"/>
        <v>0.25</v>
      </c>
      <c r="U54" s="224">
        <f t="shared" si="48"/>
        <v>3.4236111111111116</v>
      </c>
      <c r="V54" s="224">
        <f t="shared" si="49"/>
        <v>22.913194444444436</v>
      </c>
      <c r="W54" s="274">
        <f t="shared" si="40"/>
        <v>5.61</v>
      </c>
      <c r="X54" s="335">
        <f t="shared" si="41"/>
        <v>76.790000000000006</v>
      </c>
      <c r="Y54" s="99">
        <f t="shared" si="42"/>
        <v>0.66</v>
      </c>
      <c r="Z54" s="98">
        <f t="shared" si="43"/>
        <v>60.86</v>
      </c>
      <c r="AA54" s="223" t="s">
        <v>358</v>
      </c>
      <c r="AB54" s="223" t="s">
        <v>360</v>
      </c>
      <c r="AC54" s="264">
        <v>2</v>
      </c>
      <c r="AD54" s="224">
        <v>0.125</v>
      </c>
      <c r="AE54" s="40">
        <f t="shared" si="50"/>
        <v>2.4236111111111116</v>
      </c>
      <c r="AF54" s="224">
        <f t="shared" si="52"/>
        <v>20.7638888888889</v>
      </c>
      <c r="AG54" s="274">
        <f>ROUND(AD54/$AD$74*100,2)</f>
        <v>3.54</v>
      </c>
      <c r="AH54" s="335">
        <f t="shared" si="45"/>
        <v>68.569999999999993</v>
      </c>
      <c r="AI54" s="99">
        <f t="shared" si="46"/>
        <v>0.33</v>
      </c>
      <c r="AJ54" s="98">
        <f t="shared" si="47"/>
        <v>55.1</v>
      </c>
      <c r="AK54" s="336" t="s">
        <v>123</v>
      </c>
      <c r="AL54" s="430" t="s">
        <v>124</v>
      </c>
      <c r="AM54" s="430" t="s">
        <v>124</v>
      </c>
      <c r="AN54" s="431" t="s">
        <v>124</v>
      </c>
      <c r="AO54" s="337">
        <f t="shared" si="51"/>
        <v>50</v>
      </c>
    </row>
    <row r="55" spans="1:41" ht="36">
      <c r="A55" s="395" t="s">
        <v>374</v>
      </c>
      <c r="B55" s="266">
        <v>3</v>
      </c>
      <c r="C55" s="266"/>
      <c r="D55" s="267">
        <v>0.125</v>
      </c>
      <c r="E55" s="266"/>
      <c r="F55" s="267"/>
      <c r="G55" s="440">
        <v>0.125</v>
      </c>
      <c r="H55" s="328"/>
      <c r="I55" s="328"/>
      <c r="J55" s="328"/>
      <c r="K55" s="267">
        <v>0.125</v>
      </c>
      <c r="L55" s="381"/>
      <c r="M55" s="451"/>
      <c r="N55" s="275" t="s">
        <v>87</v>
      </c>
      <c r="O55" s="223" t="s">
        <v>360</v>
      </c>
      <c r="P55" s="223" t="s">
        <v>354</v>
      </c>
      <c r="Q55" s="223" t="s">
        <v>352</v>
      </c>
      <c r="R55" s="270">
        <v>3</v>
      </c>
      <c r="S55" s="264">
        <v>2</v>
      </c>
      <c r="T55" s="224">
        <f t="shared" si="39"/>
        <v>0.375</v>
      </c>
      <c r="U55" s="224">
        <f t="shared" si="48"/>
        <v>3.7986111111111116</v>
      </c>
      <c r="V55" s="224">
        <f t="shared" si="49"/>
        <v>23.288194444444436</v>
      </c>
      <c r="W55" s="274">
        <f t="shared" si="40"/>
        <v>8.41</v>
      </c>
      <c r="X55" s="335">
        <f t="shared" si="41"/>
        <v>85.2</v>
      </c>
      <c r="Y55" s="99">
        <f t="shared" si="42"/>
        <v>1</v>
      </c>
      <c r="Z55" s="98">
        <f t="shared" si="43"/>
        <v>61.86</v>
      </c>
      <c r="AA55" s="223" t="s">
        <v>360</v>
      </c>
      <c r="AB55" s="223" t="s">
        <v>354</v>
      </c>
      <c r="AC55" s="264">
        <v>2</v>
      </c>
      <c r="AD55" s="224">
        <v>0.375</v>
      </c>
      <c r="AE55" s="40">
        <f t="shared" si="50"/>
        <v>2.7986111111111116</v>
      </c>
      <c r="AF55" s="224">
        <f t="shared" si="52"/>
        <v>21.1388888888889</v>
      </c>
      <c r="AG55" s="274">
        <f t="shared" ref="AG55:AG67" si="53">ROUND(AD55/$AD$74*100,2)</f>
        <v>10.61</v>
      </c>
      <c r="AH55" s="335">
        <f t="shared" si="45"/>
        <v>79.17</v>
      </c>
      <c r="AI55" s="99">
        <f t="shared" si="46"/>
        <v>1</v>
      </c>
      <c r="AJ55" s="98">
        <f t="shared" si="47"/>
        <v>56.1</v>
      </c>
      <c r="AK55" s="336" t="s">
        <v>123</v>
      </c>
      <c r="AL55" s="430" t="s">
        <v>124</v>
      </c>
      <c r="AM55" s="430" t="s">
        <v>124</v>
      </c>
      <c r="AN55" s="431" t="s">
        <v>124</v>
      </c>
      <c r="AO55" s="337">
        <f t="shared" si="51"/>
        <v>100</v>
      </c>
    </row>
    <row r="56" spans="1:41" ht="36">
      <c r="A56" s="58" t="s">
        <v>375</v>
      </c>
      <c r="B56" s="266">
        <v>1</v>
      </c>
      <c r="C56" s="266"/>
      <c r="D56" s="266"/>
      <c r="E56" s="178">
        <v>2.0833333333333332E-2</v>
      </c>
      <c r="F56" s="267"/>
      <c r="G56" s="439"/>
      <c r="H56" s="328"/>
      <c r="I56" s="328"/>
      <c r="J56" s="328"/>
      <c r="K56" s="267"/>
      <c r="L56" s="381"/>
      <c r="M56" s="451"/>
      <c r="N56" s="275" t="s">
        <v>87</v>
      </c>
      <c r="O56" s="223" t="s">
        <v>354</v>
      </c>
      <c r="P56" s="223" t="s">
        <v>354</v>
      </c>
      <c r="Q56" s="223" t="s">
        <v>352</v>
      </c>
      <c r="R56" s="270">
        <v>1</v>
      </c>
      <c r="S56" s="264">
        <v>1</v>
      </c>
      <c r="T56" s="224">
        <f t="shared" si="39"/>
        <v>2.0833333333333332E-2</v>
      </c>
      <c r="U56" s="224">
        <f t="shared" si="48"/>
        <v>3.8194444444444451</v>
      </c>
      <c r="V56" s="224">
        <f t="shared" si="49"/>
        <v>23.309027777777768</v>
      </c>
      <c r="W56" s="274">
        <f t="shared" si="40"/>
        <v>0.47</v>
      </c>
      <c r="X56" s="335">
        <f t="shared" si="41"/>
        <v>85.67</v>
      </c>
      <c r="Y56" s="99">
        <f t="shared" si="42"/>
        <v>0.06</v>
      </c>
      <c r="Z56" s="98">
        <f t="shared" si="43"/>
        <v>61.91</v>
      </c>
      <c r="AA56" s="223" t="s">
        <v>354</v>
      </c>
      <c r="AB56" s="223" t="s">
        <v>354</v>
      </c>
      <c r="AC56" s="264">
        <v>1</v>
      </c>
      <c r="AD56" s="224">
        <v>6.9444444444444441E-3</v>
      </c>
      <c r="AE56" s="40">
        <f t="shared" si="50"/>
        <v>2.8055555555555562</v>
      </c>
      <c r="AF56" s="224">
        <f t="shared" si="52"/>
        <v>21.145833333333343</v>
      </c>
      <c r="AG56" s="274">
        <f t="shared" si="53"/>
        <v>0.2</v>
      </c>
      <c r="AH56" s="335">
        <f t="shared" si="45"/>
        <v>79.37</v>
      </c>
      <c r="AI56" s="99">
        <f t="shared" si="46"/>
        <v>0.02</v>
      </c>
      <c r="AJ56" s="98">
        <f t="shared" si="47"/>
        <v>56.11</v>
      </c>
      <c r="AK56" s="336" t="s">
        <v>123</v>
      </c>
      <c r="AL56" s="430" t="s">
        <v>124</v>
      </c>
      <c r="AM56" s="430" t="s">
        <v>124</v>
      </c>
      <c r="AN56" s="431" t="s">
        <v>124</v>
      </c>
      <c r="AO56" s="337">
        <f t="shared" si="51"/>
        <v>33.333333333333329</v>
      </c>
    </row>
    <row r="57" spans="1:41" ht="36">
      <c r="A57" s="58" t="s">
        <v>376</v>
      </c>
      <c r="B57" s="266">
        <v>1</v>
      </c>
      <c r="C57" s="266"/>
      <c r="D57" s="266"/>
      <c r="E57" s="258">
        <v>2.0833333333333332E-2</v>
      </c>
      <c r="F57" s="358"/>
      <c r="G57" s="434"/>
      <c r="H57" s="445"/>
      <c r="I57" s="445"/>
      <c r="J57" s="445"/>
      <c r="K57" s="446"/>
      <c r="L57" s="447"/>
      <c r="M57" s="358"/>
      <c r="N57" s="275" t="s">
        <v>87</v>
      </c>
      <c r="O57" s="223" t="s">
        <v>354</v>
      </c>
      <c r="P57" s="223" t="s">
        <v>354</v>
      </c>
      <c r="Q57" s="223" t="s">
        <v>352</v>
      </c>
      <c r="R57" s="270">
        <v>1</v>
      </c>
      <c r="S57" s="264">
        <v>1</v>
      </c>
      <c r="T57" s="224">
        <f t="shared" si="39"/>
        <v>2.0833333333333332E-2</v>
      </c>
      <c r="U57" s="224">
        <f t="shared" si="48"/>
        <v>3.8402777777777786</v>
      </c>
      <c r="V57" s="224">
        <f t="shared" si="49"/>
        <v>23.3298611111111</v>
      </c>
      <c r="W57" s="274">
        <f t="shared" si="40"/>
        <v>0.47</v>
      </c>
      <c r="X57" s="335">
        <f t="shared" si="41"/>
        <v>86.14</v>
      </c>
      <c r="Y57" s="99">
        <f t="shared" si="42"/>
        <v>0.06</v>
      </c>
      <c r="Z57" s="98">
        <f t="shared" si="43"/>
        <v>61.97</v>
      </c>
      <c r="AA57" s="223" t="s">
        <v>354</v>
      </c>
      <c r="AB57" s="223" t="s">
        <v>354</v>
      </c>
      <c r="AC57" s="264">
        <v>1</v>
      </c>
      <c r="AD57" s="224">
        <v>1.0416666666666666E-2</v>
      </c>
      <c r="AE57" s="40">
        <f t="shared" si="50"/>
        <v>2.8159722222222228</v>
      </c>
      <c r="AF57" s="224">
        <f t="shared" si="52"/>
        <v>21.156250000000011</v>
      </c>
      <c r="AG57" s="274">
        <f t="shared" si="53"/>
        <v>0.28999999999999998</v>
      </c>
      <c r="AH57" s="335">
        <f t="shared" si="45"/>
        <v>79.67</v>
      </c>
      <c r="AI57" s="99">
        <f t="shared" si="46"/>
        <v>0.03</v>
      </c>
      <c r="AJ57" s="98">
        <f t="shared" si="47"/>
        <v>56.14</v>
      </c>
      <c r="AK57" s="336" t="s">
        <v>123</v>
      </c>
      <c r="AL57" s="430" t="s">
        <v>124</v>
      </c>
      <c r="AM57" s="430" t="s">
        <v>124</v>
      </c>
      <c r="AN57" s="431" t="s">
        <v>124</v>
      </c>
      <c r="AO57" s="337">
        <f t="shared" si="51"/>
        <v>50</v>
      </c>
    </row>
    <row r="58" spans="1:41" ht="36">
      <c r="A58" s="58" t="s">
        <v>377</v>
      </c>
      <c r="B58" s="266">
        <v>1</v>
      </c>
      <c r="C58" s="266"/>
      <c r="D58" s="441"/>
      <c r="E58" s="328"/>
      <c r="F58" s="250">
        <v>2.0833333333333332E-2</v>
      </c>
      <c r="G58" s="267"/>
      <c r="H58" s="328"/>
      <c r="I58" s="328"/>
      <c r="J58" s="328"/>
      <c r="K58" s="267"/>
      <c r="L58" s="381"/>
      <c r="M58" s="267"/>
      <c r="N58" s="275" t="s">
        <v>87</v>
      </c>
      <c r="O58" s="223" t="s">
        <v>354</v>
      </c>
      <c r="P58" s="223" t="s">
        <v>354</v>
      </c>
      <c r="Q58" s="223" t="s">
        <v>352</v>
      </c>
      <c r="R58" s="270">
        <v>2</v>
      </c>
      <c r="S58" s="264">
        <v>1</v>
      </c>
      <c r="T58" s="224">
        <f t="shared" si="39"/>
        <v>2.0833333333333332E-2</v>
      </c>
      <c r="U58" s="224">
        <f t="shared" si="48"/>
        <v>3.861111111111112</v>
      </c>
      <c r="V58" s="224">
        <f t="shared" si="49"/>
        <v>23.350694444444432</v>
      </c>
      <c r="W58" s="274">
        <f t="shared" si="40"/>
        <v>0.47</v>
      </c>
      <c r="X58" s="335">
        <f t="shared" si="41"/>
        <v>86.6</v>
      </c>
      <c r="Y58" s="99">
        <f t="shared" si="42"/>
        <v>0.06</v>
      </c>
      <c r="Z58" s="98">
        <f t="shared" si="43"/>
        <v>62.02</v>
      </c>
      <c r="AA58" s="223" t="s">
        <v>354</v>
      </c>
      <c r="AB58" s="223" t="s">
        <v>354</v>
      </c>
      <c r="AC58" s="264">
        <v>1</v>
      </c>
      <c r="AD58" s="224">
        <v>1.3888888888888888E-2</v>
      </c>
      <c r="AE58" s="40">
        <f t="shared" si="50"/>
        <v>2.8298611111111116</v>
      </c>
      <c r="AF58" s="224">
        <f t="shared" si="52"/>
        <v>21.1701388888889</v>
      </c>
      <c r="AG58" s="274">
        <f t="shared" si="53"/>
        <v>0.39</v>
      </c>
      <c r="AH58" s="335">
        <f t="shared" si="45"/>
        <v>80.06</v>
      </c>
      <c r="AI58" s="99">
        <f t="shared" si="46"/>
        <v>0.04</v>
      </c>
      <c r="AJ58" s="98">
        <f t="shared" si="47"/>
        <v>56.18</v>
      </c>
      <c r="AK58" s="336" t="s">
        <v>123</v>
      </c>
      <c r="AL58" s="430" t="s">
        <v>124</v>
      </c>
      <c r="AM58" s="430" t="s">
        <v>124</v>
      </c>
      <c r="AN58" s="431" t="s">
        <v>124</v>
      </c>
      <c r="AO58" s="337">
        <f t="shared" si="51"/>
        <v>66.666666666666657</v>
      </c>
    </row>
    <row r="59" spans="1:41" ht="36">
      <c r="A59" s="395" t="s">
        <v>378</v>
      </c>
      <c r="B59" s="266">
        <v>2</v>
      </c>
      <c r="C59" s="206">
        <v>0.125</v>
      </c>
      <c r="D59" s="441"/>
      <c r="E59" s="328"/>
      <c r="F59" s="250"/>
      <c r="G59" s="267"/>
      <c r="H59" s="328"/>
      <c r="I59" s="250"/>
      <c r="J59" s="328"/>
      <c r="K59" s="267">
        <v>0.125</v>
      </c>
      <c r="L59" s="381"/>
      <c r="M59" s="267"/>
      <c r="N59" s="275" t="s">
        <v>87</v>
      </c>
      <c r="O59" s="223" t="s">
        <v>354</v>
      </c>
      <c r="P59" s="223" t="s">
        <v>354</v>
      </c>
      <c r="Q59" s="223" t="s">
        <v>352</v>
      </c>
      <c r="R59" s="270">
        <v>3</v>
      </c>
      <c r="S59" s="264">
        <v>1</v>
      </c>
      <c r="T59" s="224">
        <f t="shared" si="39"/>
        <v>0.25</v>
      </c>
      <c r="U59" s="224">
        <f t="shared" si="48"/>
        <v>4.1111111111111125</v>
      </c>
      <c r="V59" s="224">
        <f t="shared" si="49"/>
        <v>23.600694444444432</v>
      </c>
      <c r="W59" s="274">
        <f t="shared" si="40"/>
        <v>5.61</v>
      </c>
      <c r="X59" s="335">
        <f t="shared" si="41"/>
        <v>92.21</v>
      </c>
      <c r="Y59" s="99">
        <f t="shared" si="42"/>
        <v>0.66</v>
      </c>
      <c r="Z59" s="98">
        <f t="shared" si="43"/>
        <v>62.69</v>
      </c>
      <c r="AA59" s="223" t="s">
        <v>360</v>
      </c>
      <c r="AB59" s="223" t="s">
        <v>354</v>
      </c>
      <c r="AC59" s="264">
        <v>2</v>
      </c>
      <c r="AD59" s="224">
        <v>0.41666666666666669</v>
      </c>
      <c r="AE59" s="40">
        <f t="shared" si="50"/>
        <v>3.2465277777777781</v>
      </c>
      <c r="AF59" s="224">
        <f t="shared" si="52"/>
        <v>21.586805555555568</v>
      </c>
      <c r="AG59" s="274">
        <f>ROUND(AD59/$AD$74*100,2)</f>
        <v>11.79</v>
      </c>
      <c r="AH59" s="335">
        <f t="shared" si="45"/>
        <v>91.85</v>
      </c>
      <c r="AI59" s="99">
        <f t="shared" si="46"/>
        <v>1.1100000000000001</v>
      </c>
      <c r="AJ59" s="98">
        <f t="shared" si="47"/>
        <v>57.28</v>
      </c>
      <c r="AK59" s="336" t="s">
        <v>123</v>
      </c>
      <c r="AL59" s="430" t="s">
        <v>124</v>
      </c>
      <c r="AM59" s="430" t="s">
        <v>124</v>
      </c>
      <c r="AN59" s="431" t="s">
        <v>124</v>
      </c>
      <c r="AO59" s="337">
        <f t="shared" si="51"/>
        <v>166.66666666666669</v>
      </c>
    </row>
    <row r="60" spans="1:41" ht="36">
      <c r="A60" s="395" t="s">
        <v>379</v>
      </c>
      <c r="B60" s="266">
        <v>1</v>
      </c>
      <c r="C60" s="266"/>
      <c r="D60" s="441"/>
      <c r="E60" s="328"/>
      <c r="F60" s="250"/>
      <c r="G60" s="267"/>
      <c r="H60" s="328"/>
      <c r="I60" s="250">
        <v>2.0833333333333332E-2</v>
      </c>
      <c r="J60" s="328"/>
      <c r="K60" s="267"/>
      <c r="L60" s="358"/>
      <c r="M60" s="267"/>
      <c r="N60" s="275" t="s">
        <v>87</v>
      </c>
      <c r="O60" s="223" t="s">
        <v>354</v>
      </c>
      <c r="P60" s="223" t="s">
        <v>354</v>
      </c>
      <c r="Q60" s="223" t="s">
        <v>352</v>
      </c>
      <c r="R60" s="270">
        <v>1</v>
      </c>
      <c r="S60" s="264">
        <v>1</v>
      </c>
      <c r="T60" s="224">
        <f t="shared" si="39"/>
        <v>2.0833333333333332E-2</v>
      </c>
      <c r="U60" s="224">
        <f t="shared" si="48"/>
        <v>4.1319444444444455</v>
      </c>
      <c r="V60" s="224">
        <f t="shared" si="49"/>
        <v>23.621527777777764</v>
      </c>
      <c r="W60" s="274">
        <f t="shared" si="40"/>
        <v>0.47</v>
      </c>
      <c r="X60" s="335">
        <f t="shared" si="41"/>
        <v>92.68</v>
      </c>
      <c r="Y60" s="99">
        <f t="shared" si="42"/>
        <v>0.06</v>
      </c>
      <c r="Z60" s="98">
        <f t="shared" si="43"/>
        <v>62.74</v>
      </c>
      <c r="AA60" s="223" t="s">
        <v>354</v>
      </c>
      <c r="AB60" s="223" t="s">
        <v>354</v>
      </c>
      <c r="AC60" s="264">
        <v>1</v>
      </c>
      <c r="AD60" s="224">
        <v>2.0833333333333332E-2</v>
      </c>
      <c r="AE60" s="40">
        <f t="shared" si="50"/>
        <v>3.2673611111111116</v>
      </c>
      <c r="AF60" s="224">
        <f t="shared" si="52"/>
        <v>21.6076388888889</v>
      </c>
      <c r="AG60" s="274">
        <f t="shared" si="53"/>
        <v>0.59</v>
      </c>
      <c r="AH60" s="335">
        <f t="shared" si="45"/>
        <v>92.44</v>
      </c>
      <c r="AI60" s="99">
        <f t="shared" si="46"/>
        <v>0.06</v>
      </c>
      <c r="AJ60" s="98">
        <f t="shared" si="47"/>
        <v>57.34</v>
      </c>
      <c r="AK60" s="336" t="s">
        <v>123</v>
      </c>
      <c r="AL60" s="430" t="s">
        <v>124</v>
      </c>
      <c r="AM60" s="430" t="s">
        <v>124</v>
      </c>
      <c r="AN60" s="431" t="s">
        <v>124</v>
      </c>
      <c r="AO60" s="337">
        <f t="shared" si="51"/>
        <v>100</v>
      </c>
    </row>
    <row r="61" spans="1:41" ht="36">
      <c r="A61" s="452" t="s">
        <v>380</v>
      </c>
      <c r="B61" s="266">
        <v>1</v>
      </c>
      <c r="C61" s="267"/>
      <c r="D61" s="267"/>
      <c r="E61" s="360"/>
      <c r="F61" s="267"/>
      <c r="G61" s="267"/>
      <c r="H61" s="231"/>
      <c r="I61" s="250"/>
      <c r="J61" s="267"/>
      <c r="K61" s="267"/>
      <c r="L61" s="238">
        <v>1.3888888888888888E-2</v>
      </c>
      <c r="M61" s="267"/>
      <c r="N61" s="275" t="s">
        <v>87</v>
      </c>
      <c r="O61" s="223" t="s">
        <v>354</v>
      </c>
      <c r="P61" s="223" t="s">
        <v>354</v>
      </c>
      <c r="Q61" s="223" t="s">
        <v>352</v>
      </c>
      <c r="R61" s="270">
        <v>1</v>
      </c>
      <c r="S61" s="264">
        <v>2</v>
      </c>
      <c r="T61" s="224">
        <f t="shared" si="39"/>
        <v>1.3888888888888888E-2</v>
      </c>
      <c r="U61" s="224">
        <f t="shared" si="48"/>
        <v>4.1458333333333348</v>
      </c>
      <c r="V61" s="224">
        <f t="shared" si="49"/>
        <v>23.635416666666654</v>
      </c>
      <c r="W61" s="274">
        <f t="shared" si="40"/>
        <v>0.31</v>
      </c>
      <c r="X61" s="335">
        <f t="shared" si="41"/>
        <v>92.99</v>
      </c>
      <c r="Y61" s="99">
        <f t="shared" si="42"/>
        <v>0.04</v>
      </c>
      <c r="Z61" s="98">
        <f t="shared" si="43"/>
        <v>62.78</v>
      </c>
      <c r="AA61" s="223" t="s">
        <v>354</v>
      </c>
      <c r="AB61" s="223" t="s">
        <v>354</v>
      </c>
      <c r="AC61" s="264">
        <v>1</v>
      </c>
      <c r="AD61" s="224">
        <v>1.3888888888888888E-2</v>
      </c>
      <c r="AE61" s="40">
        <f t="shared" si="50"/>
        <v>3.2812500000000004</v>
      </c>
      <c r="AF61" s="224">
        <f t="shared" si="52"/>
        <v>21.621527777777789</v>
      </c>
      <c r="AG61" s="274">
        <f t="shared" si="53"/>
        <v>0.39</v>
      </c>
      <c r="AH61" s="335">
        <f t="shared" si="45"/>
        <v>92.83</v>
      </c>
      <c r="AI61" s="99">
        <f t="shared" si="46"/>
        <v>0.04</v>
      </c>
      <c r="AJ61" s="98">
        <f t="shared" si="47"/>
        <v>57.38</v>
      </c>
      <c r="AK61" s="336" t="s">
        <v>123</v>
      </c>
      <c r="AL61" s="430" t="s">
        <v>124</v>
      </c>
      <c r="AM61" s="430" t="s">
        <v>124</v>
      </c>
      <c r="AN61" s="431" t="s">
        <v>124</v>
      </c>
      <c r="AO61" s="337">
        <f t="shared" si="51"/>
        <v>100</v>
      </c>
    </row>
    <row r="62" spans="1:41" ht="36">
      <c r="A62" s="395" t="s">
        <v>381</v>
      </c>
      <c r="B62" s="266">
        <v>1</v>
      </c>
      <c r="C62" s="291"/>
      <c r="D62" s="444">
        <v>2.0833333333333332E-2</v>
      </c>
      <c r="E62" s="442"/>
      <c r="F62" s="444"/>
      <c r="G62" s="358"/>
      <c r="H62" s="328"/>
      <c r="I62" s="328"/>
      <c r="J62" s="328"/>
      <c r="K62" s="267"/>
      <c r="L62" s="381"/>
      <c r="M62" s="267"/>
      <c r="N62" s="409" t="s">
        <v>263</v>
      </c>
      <c r="O62" s="223" t="s">
        <v>347</v>
      </c>
      <c r="P62" s="223" t="s">
        <v>347</v>
      </c>
      <c r="Q62" s="223" t="s">
        <v>352</v>
      </c>
      <c r="R62" s="270">
        <v>1</v>
      </c>
      <c r="S62" s="264">
        <v>1</v>
      </c>
      <c r="T62" s="224">
        <f t="shared" si="39"/>
        <v>2.0833333333333332E-2</v>
      </c>
      <c r="U62" s="224">
        <f t="shared" si="48"/>
        <v>4.1666666666666679</v>
      </c>
      <c r="V62" s="224">
        <f t="shared" si="49"/>
        <v>23.656249999999986</v>
      </c>
      <c r="W62" s="274">
        <f t="shared" si="40"/>
        <v>0.47</v>
      </c>
      <c r="X62" s="335">
        <f t="shared" si="41"/>
        <v>93.46</v>
      </c>
      <c r="Y62" s="99">
        <f t="shared" si="42"/>
        <v>0.06</v>
      </c>
      <c r="Z62" s="98">
        <f t="shared" si="43"/>
        <v>62.83</v>
      </c>
      <c r="AA62" s="223" t="s">
        <v>124</v>
      </c>
      <c r="AB62" s="223" t="s">
        <v>124</v>
      </c>
      <c r="AC62" s="264">
        <v>0</v>
      </c>
      <c r="AD62" s="224">
        <v>0</v>
      </c>
      <c r="AE62" s="40">
        <f t="shared" si="50"/>
        <v>3.2812500000000004</v>
      </c>
      <c r="AF62" s="224">
        <f>AF61+AD62</f>
        <v>21.621527777777789</v>
      </c>
      <c r="AG62" s="274">
        <f t="shared" si="53"/>
        <v>0</v>
      </c>
      <c r="AH62" s="335">
        <f t="shared" si="45"/>
        <v>92.83</v>
      </c>
      <c r="AI62" s="99">
        <f t="shared" si="46"/>
        <v>0</v>
      </c>
      <c r="AJ62" s="98">
        <f t="shared" si="47"/>
        <v>57.38</v>
      </c>
      <c r="AK62" s="336" t="s">
        <v>123</v>
      </c>
      <c r="AL62" s="430" t="s">
        <v>124</v>
      </c>
      <c r="AM62" s="430" t="s">
        <v>124</v>
      </c>
      <c r="AN62" s="431" t="s">
        <v>124</v>
      </c>
      <c r="AO62" s="337">
        <f t="shared" si="51"/>
        <v>0</v>
      </c>
    </row>
    <row r="63" spans="1:41" ht="36">
      <c r="A63" s="395" t="s">
        <v>382</v>
      </c>
      <c r="B63" s="441">
        <v>1</v>
      </c>
      <c r="C63" s="328"/>
      <c r="D63" s="250"/>
      <c r="E63" s="328"/>
      <c r="F63" s="267">
        <v>0.125</v>
      </c>
      <c r="G63" s="267"/>
      <c r="H63" s="328"/>
      <c r="I63" s="328"/>
      <c r="J63" s="328"/>
      <c r="K63" s="446"/>
      <c r="L63" s="447"/>
      <c r="M63" s="446"/>
      <c r="N63" s="275" t="s">
        <v>87</v>
      </c>
      <c r="O63" s="223" t="s">
        <v>347</v>
      </c>
      <c r="P63" s="223" t="s">
        <v>347</v>
      </c>
      <c r="Q63" s="223" t="s">
        <v>352</v>
      </c>
      <c r="R63" s="270">
        <v>2</v>
      </c>
      <c r="S63" s="264">
        <v>1</v>
      </c>
      <c r="T63" s="224">
        <f t="shared" si="39"/>
        <v>0.125</v>
      </c>
      <c r="U63" s="224">
        <f t="shared" si="48"/>
        <v>4.2916666666666679</v>
      </c>
      <c r="V63" s="224">
        <f t="shared" si="49"/>
        <v>23.781249999999986</v>
      </c>
      <c r="W63" s="274">
        <f t="shared" si="40"/>
        <v>2.8</v>
      </c>
      <c r="X63" s="335">
        <f t="shared" si="41"/>
        <v>96.26</v>
      </c>
      <c r="Y63" s="99">
        <f t="shared" si="42"/>
        <v>0.33</v>
      </c>
      <c r="Z63" s="98">
        <f t="shared" si="43"/>
        <v>63.17</v>
      </c>
      <c r="AA63" s="223" t="s">
        <v>354</v>
      </c>
      <c r="AB63" s="223" t="s">
        <v>347</v>
      </c>
      <c r="AC63" s="264">
        <v>1</v>
      </c>
      <c r="AD63" s="224">
        <v>0.125</v>
      </c>
      <c r="AE63" s="40">
        <f t="shared" si="50"/>
        <v>3.4062500000000004</v>
      </c>
      <c r="AF63" s="224">
        <f t="shared" si="52"/>
        <v>21.746527777777789</v>
      </c>
      <c r="AG63" s="274">
        <f t="shared" si="53"/>
        <v>3.54</v>
      </c>
      <c r="AH63" s="335">
        <f t="shared" si="45"/>
        <v>96.37</v>
      </c>
      <c r="AI63" s="99">
        <f t="shared" si="46"/>
        <v>0.33</v>
      </c>
      <c r="AJ63" s="98">
        <f t="shared" si="47"/>
        <v>57.71</v>
      </c>
      <c r="AK63" s="336" t="s">
        <v>123</v>
      </c>
      <c r="AL63" s="430" t="s">
        <v>124</v>
      </c>
      <c r="AM63" s="430" t="s">
        <v>124</v>
      </c>
      <c r="AN63" s="431" t="s">
        <v>124</v>
      </c>
      <c r="AO63" s="337">
        <f t="shared" si="51"/>
        <v>100</v>
      </c>
    </row>
    <row r="64" spans="1:41" ht="36">
      <c r="A64" s="395" t="s">
        <v>383</v>
      </c>
      <c r="B64" s="441">
        <v>1</v>
      </c>
      <c r="C64" s="328"/>
      <c r="D64" s="250"/>
      <c r="E64" s="328"/>
      <c r="F64" s="250"/>
      <c r="G64" s="444">
        <v>2.0833333333333332E-2</v>
      </c>
      <c r="H64" s="328"/>
      <c r="I64" s="328"/>
      <c r="J64" s="328"/>
      <c r="K64" s="267"/>
      <c r="L64" s="381"/>
      <c r="M64" s="267"/>
      <c r="N64" s="275" t="s">
        <v>87</v>
      </c>
      <c r="O64" s="223" t="s">
        <v>347</v>
      </c>
      <c r="P64" s="223" t="s">
        <v>347</v>
      </c>
      <c r="Q64" s="223" t="s">
        <v>352</v>
      </c>
      <c r="R64" s="270">
        <v>1</v>
      </c>
      <c r="S64" s="264">
        <v>1</v>
      </c>
      <c r="T64" s="224">
        <f t="shared" si="39"/>
        <v>2.0833333333333332E-2</v>
      </c>
      <c r="U64" s="224">
        <f t="shared" si="48"/>
        <v>4.3125000000000009</v>
      </c>
      <c r="V64" s="224">
        <f t="shared" si="49"/>
        <v>23.802083333333318</v>
      </c>
      <c r="W64" s="274">
        <f t="shared" si="40"/>
        <v>0.47</v>
      </c>
      <c r="X64" s="335">
        <f t="shared" si="41"/>
        <v>96.73</v>
      </c>
      <c r="Y64" s="99">
        <f t="shared" si="42"/>
        <v>0.06</v>
      </c>
      <c r="Z64" s="98">
        <f t="shared" si="43"/>
        <v>63.22</v>
      </c>
      <c r="AA64" s="223" t="s">
        <v>347</v>
      </c>
      <c r="AB64" s="223" t="s">
        <v>347</v>
      </c>
      <c r="AC64" s="264">
        <v>1</v>
      </c>
      <c r="AD64" s="224">
        <v>3.8194444444444441E-2</v>
      </c>
      <c r="AE64" s="40">
        <f t="shared" si="50"/>
        <v>3.4444444444444451</v>
      </c>
      <c r="AF64" s="224">
        <f t="shared" si="52"/>
        <v>21.784722222222232</v>
      </c>
      <c r="AG64" s="274">
        <f t="shared" si="53"/>
        <v>1.08</v>
      </c>
      <c r="AH64" s="335">
        <f t="shared" si="45"/>
        <v>97.45</v>
      </c>
      <c r="AI64" s="99">
        <f t="shared" si="46"/>
        <v>0.1</v>
      </c>
      <c r="AJ64" s="98">
        <f t="shared" si="47"/>
        <v>57.81</v>
      </c>
      <c r="AK64" s="336" t="s">
        <v>123</v>
      </c>
      <c r="AL64" s="430" t="s">
        <v>124</v>
      </c>
      <c r="AM64" s="430" t="s">
        <v>124</v>
      </c>
      <c r="AN64" s="431" t="s">
        <v>124</v>
      </c>
      <c r="AO64" s="337">
        <f t="shared" si="51"/>
        <v>183.33333333333331</v>
      </c>
    </row>
    <row r="65" spans="1:41" ht="36">
      <c r="A65" s="395" t="s">
        <v>384</v>
      </c>
      <c r="B65" s="441">
        <v>1</v>
      </c>
      <c r="C65" s="442"/>
      <c r="D65" s="442"/>
      <c r="E65" s="442"/>
      <c r="F65" s="358"/>
      <c r="G65" s="449"/>
      <c r="H65" s="231"/>
      <c r="I65" s="267">
        <v>2.0833333333333332E-2</v>
      </c>
      <c r="J65" s="328"/>
      <c r="K65" s="358"/>
      <c r="L65" s="443"/>
      <c r="M65" s="442"/>
      <c r="N65" s="275" t="s">
        <v>87</v>
      </c>
      <c r="O65" s="223" t="s">
        <v>347</v>
      </c>
      <c r="P65" s="223" t="s">
        <v>347</v>
      </c>
      <c r="Q65" s="223" t="s">
        <v>352</v>
      </c>
      <c r="R65" s="270">
        <v>1</v>
      </c>
      <c r="S65" s="264">
        <v>1</v>
      </c>
      <c r="T65" s="224">
        <f t="shared" si="39"/>
        <v>2.0833333333333332E-2</v>
      </c>
      <c r="U65" s="224">
        <f t="shared" si="48"/>
        <v>4.3333333333333339</v>
      </c>
      <c r="V65" s="224">
        <f t="shared" si="49"/>
        <v>23.82291666666665</v>
      </c>
      <c r="W65" s="274">
        <f t="shared" si="40"/>
        <v>0.47</v>
      </c>
      <c r="X65" s="335">
        <f t="shared" si="41"/>
        <v>97.2</v>
      </c>
      <c r="Y65" s="99">
        <f t="shared" si="42"/>
        <v>0.06</v>
      </c>
      <c r="Z65" s="98">
        <f t="shared" si="43"/>
        <v>63.28</v>
      </c>
      <c r="AA65" s="223" t="s">
        <v>347</v>
      </c>
      <c r="AB65" s="223" t="s">
        <v>347</v>
      </c>
      <c r="AC65" s="264">
        <v>1</v>
      </c>
      <c r="AD65" s="224">
        <v>6.9444444444444441E-3</v>
      </c>
      <c r="AE65" s="40">
        <f t="shared" si="50"/>
        <v>3.4513888888888897</v>
      </c>
      <c r="AF65" s="224">
        <f>AF64+AD65</f>
        <v>21.791666666666675</v>
      </c>
      <c r="AG65" s="274">
        <f t="shared" si="53"/>
        <v>0.2</v>
      </c>
      <c r="AH65" s="335">
        <f t="shared" si="45"/>
        <v>97.64</v>
      </c>
      <c r="AI65" s="99">
        <f t="shared" si="46"/>
        <v>0.02</v>
      </c>
      <c r="AJ65" s="98">
        <f t="shared" si="47"/>
        <v>57.83</v>
      </c>
      <c r="AK65" s="336" t="s">
        <v>123</v>
      </c>
      <c r="AL65" s="430" t="s">
        <v>124</v>
      </c>
      <c r="AM65" s="430" t="s">
        <v>124</v>
      </c>
      <c r="AN65" s="431" t="s">
        <v>124</v>
      </c>
      <c r="AO65" s="337">
        <f t="shared" si="51"/>
        <v>33.333333333333329</v>
      </c>
    </row>
    <row r="66" spans="1:41" ht="36">
      <c r="A66" s="395" t="s">
        <v>385</v>
      </c>
      <c r="B66" s="441">
        <v>1</v>
      </c>
      <c r="C66" s="328"/>
      <c r="D66" s="328"/>
      <c r="E66" s="328"/>
      <c r="F66" s="267"/>
      <c r="G66" s="436"/>
      <c r="H66" s="267">
        <v>2.0833333333333332E-2</v>
      </c>
      <c r="I66" s="231"/>
      <c r="J66" s="328"/>
      <c r="K66" s="267"/>
      <c r="L66" s="381"/>
      <c r="M66" s="328"/>
      <c r="N66" s="275" t="s">
        <v>87</v>
      </c>
      <c r="O66" s="223" t="s">
        <v>347</v>
      </c>
      <c r="P66" s="223" t="s">
        <v>347</v>
      </c>
      <c r="Q66" s="223" t="s">
        <v>352</v>
      </c>
      <c r="R66" s="270">
        <v>2</v>
      </c>
      <c r="S66" s="264">
        <v>1</v>
      </c>
      <c r="T66" s="224">
        <f t="shared" si="39"/>
        <v>2.0833333333333332E-2</v>
      </c>
      <c r="U66" s="224">
        <f t="shared" si="48"/>
        <v>4.354166666666667</v>
      </c>
      <c r="V66" s="224">
        <f t="shared" si="49"/>
        <v>23.843749999999982</v>
      </c>
      <c r="W66" s="274">
        <f t="shared" si="40"/>
        <v>0.47</v>
      </c>
      <c r="X66" s="335">
        <f t="shared" si="41"/>
        <v>97.66</v>
      </c>
      <c r="Y66" s="99">
        <f t="shared" si="42"/>
        <v>0.06</v>
      </c>
      <c r="Z66" s="98">
        <f t="shared" si="43"/>
        <v>63.33</v>
      </c>
      <c r="AA66" s="223" t="s">
        <v>347</v>
      </c>
      <c r="AB66" s="223" t="s">
        <v>347</v>
      </c>
      <c r="AC66" s="264">
        <v>1</v>
      </c>
      <c r="AD66" s="224">
        <v>1.3888888888888888E-2</v>
      </c>
      <c r="AE66" s="40">
        <f t="shared" si="50"/>
        <v>3.4652777777777786</v>
      </c>
      <c r="AF66" s="224">
        <f t="shared" si="52"/>
        <v>21.805555555555564</v>
      </c>
      <c r="AG66" s="274">
        <f t="shared" si="53"/>
        <v>0.39</v>
      </c>
      <c r="AH66" s="335">
        <f t="shared" si="45"/>
        <v>98.04</v>
      </c>
      <c r="AI66" s="99">
        <f t="shared" si="46"/>
        <v>0.04</v>
      </c>
      <c r="AJ66" s="98">
        <f t="shared" si="47"/>
        <v>57.87</v>
      </c>
      <c r="AK66" s="336" t="s">
        <v>123</v>
      </c>
      <c r="AL66" s="430" t="s">
        <v>124</v>
      </c>
      <c r="AM66" s="430" t="s">
        <v>124</v>
      </c>
      <c r="AN66" s="431" t="s">
        <v>124</v>
      </c>
      <c r="AO66" s="337">
        <f t="shared" si="51"/>
        <v>66.666666666666657</v>
      </c>
    </row>
    <row r="67" spans="1:41" ht="36">
      <c r="A67" s="395" t="s">
        <v>386</v>
      </c>
      <c r="B67" s="441">
        <v>1</v>
      </c>
      <c r="C67" s="267"/>
      <c r="D67" s="328"/>
      <c r="E67" s="328"/>
      <c r="F67" s="436"/>
      <c r="G67" s="267"/>
      <c r="H67" s="267"/>
      <c r="I67" s="328"/>
      <c r="J67" s="328"/>
      <c r="K67" s="267"/>
      <c r="L67" s="328"/>
      <c r="M67" s="267">
        <v>2.0833333333333332E-2</v>
      </c>
      <c r="N67" s="275" t="s">
        <v>87</v>
      </c>
      <c r="O67" s="223" t="s">
        <v>347</v>
      </c>
      <c r="P67" s="223" t="s">
        <v>347</v>
      </c>
      <c r="Q67" s="223" t="s">
        <v>352</v>
      </c>
      <c r="R67" s="329">
        <v>1</v>
      </c>
      <c r="S67" s="264">
        <v>1</v>
      </c>
      <c r="T67" s="224">
        <f t="shared" si="39"/>
        <v>2.0833333333333332E-2</v>
      </c>
      <c r="U67" s="224">
        <f t="shared" si="48"/>
        <v>4.375</v>
      </c>
      <c r="V67" s="224">
        <f t="shared" si="49"/>
        <v>23.864583333333314</v>
      </c>
      <c r="W67" s="274">
        <f t="shared" si="40"/>
        <v>0.47</v>
      </c>
      <c r="X67" s="335">
        <f t="shared" si="41"/>
        <v>98.13</v>
      </c>
      <c r="Y67" s="99">
        <f t="shared" si="42"/>
        <v>0.06</v>
      </c>
      <c r="Z67" s="98">
        <f t="shared" si="43"/>
        <v>63.39</v>
      </c>
      <c r="AA67" s="223" t="s">
        <v>347</v>
      </c>
      <c r="AB67" s="223" t="s">
        <v>347</v>
      </c>
      <c r="AC67" s="264">
        <v>1</v>
      </c>
      <c r="AD67" s="224">
        <v>2.0833333333333332E-2</v>
      </c>
      <c r="AE67" s="40">
        <f t="shared" si="50"/>
        <v>3.486111111111112</v>
      </c>
      <c r="AF67" s="224">
        <f t="shared" si="52"/>
        <v>21.826388888888896</v>
      </c>
      <c r="AG67" s="274">
        <f t="shared" si="53"/>
        <v>0.59</v>
      </c>
      <c r="AH67" s="335">
        <f t="shared" si="45"/>
        <v>98.62</v>
      </c>
      <c r="AI67" s="99">
        <f t="shared" si="46"/>
        <v>0.06</v>
      </c>
      <c r="AJ67" s="98">
        <f t="shared" si="47"/>
        <v>57.92</v>
      </c>
      <c r="AK67" s="336" t="s">
        <v>123</v>
      </c>
      <c r="AL67" s="430" t="s">
        <v>124</v>
      </c>
      <c r="AM67" s="430" t="s">
        <v>124</v>
      </c>
      <c r="AN67" s="431" t="s">
        <v>124</v>
      </c>
      <c r="AO67" s="337">
        <f>AD67/T67*100</f>
        <v>100</v>
      </c>
    </row>
    <row r="68" spans="1:41" ht="47.4">
      <c r="A68" s="396" t="s">
        <v>116</v>
      </c>
      <c r="B68" s="397"/>
      <c r="C68" s="448">
        <f>SUM(C51:C67)</f>
        <v>0.125</v>
      </c>
      <c r="D68" s="448">
        <f>SUM(D51:D67)</f>
        <v>0.14583333333333334</v>
      </c>
      <c r="E68" s="448">
        <f t="shared" ref="E68:I68" si="54">SUM(E51:E67)</f>
        <v>4.1666666666666664E-2</v>
      </c>
      <c r="F68" s="448">
        <f>SUM(F51:F67)</f>
        <v>0.27083333333333337</v>
      </c>
      <c r="G68" s="448">
        <f>SUM(G51:G67)</f>
        <v>0.22916666666666666</v>
      </c>
      <c r="H68" s="458">
        <f>SUM(H51:H67)</f>
        <v>2.0833333333333332E-2</v>
      </c>
      <c r="I68" s="458">
        <f t="shared" si="54"/>
        <v>4.1666666666666664E-2</v>
      </c>
      <c r="J68" s="458">
        <f>SUM(J51:J67)</f>
        <v>0.125</v>
      </c>
      <c r="K68" s="448">
        <f>SUM(K51:K67)</f>
        <v>0.25</v>
      </c>
      <c r="L68" s="448">
        <f>SUM(L51:L67)</f>
        <v>1.3888888888888888E-2</v>
      </c>
      <c r="M68" s="448">
        <f>SUM(M51:M67)</f>
        <v>0.16666666666666669</v>
      </c>
      <c r="N68" s="397"/>
      <c r="O68" s="397"/>
      <c r="P68" s="397"/>
      <c r="Q68" s="397"/>
      <c r="R68" s="397"/>
      <c r="S68" s="399"/>
      <c r="T68" s="398">
        <f>SUM(T51:T67)</f>
        <v>1.4305555555555554</v>
      </c>
      <c r="U68" s="398">
        <f>U67</f>
        <v>4.375</v>
      </c>
      <c r="V68" s="398">
        <f>V67</f>
        <v>23.864583333333314</v>
      </c>
      <c r="W68" s="397">
        <f>ROUND(T68/$T$74*100,2)</f>
        <v>32.090000000000003</v>
      </c>
      <c r="X68" s="397">
        <f>ROUND(U68/$T$74*100,2)</f>
        <v>98.13</v>
      </c>
      <c r="Y68" s="400">
        <f>ROUND(T68/$U$16*100,2)</f>
        <v>3.8</v>
      </c>
      <c r="Z68" s="401">
        <f>ROUND(V68/$U$16*100,2)</f>
        <v>63.39</v>
      </c>
      <c r="AA68" s="397"/>
      <c r="AB68" s="397"/>
      <c r="AC68" s="397"/>
      <c r="AD68" s="398">
        <f>SUM(AD51:AD67)</f>
        <v>1.3541666666666663</v>
      </c>
      <c r="AE68" s="398">
        <f>AE67</f>
        <v>3.486111111111112</v>
      </c>
      <c r="AF68" s="398">
        <f>AF67</f>
        <v>21.826388888888896</v>
      </c>
      <c r="AG68" s="397">
        <f>ROUND(AD68/$AD$74*100,2)</f>
        <v>38.31</v>
      </c>
      <c r="AH68" s="397">
        <f>ROUND(AE68/$AD$74*100,2)</f>
        <v>98.62</v>
      </c>
      <c r="AI68" s="103">
        <f t="shared" si="46"/>
        <v>3.59</v>
      </c>
      <c r="AJ68" s="104">
        <f t="shared" si="47"/>
        <v>57.92</v>
      </c>
      <c r="AK68" s="402"/>
      <c r="AL68" s="397"/>
      <c r="AM68" s="397"/>
      <c r="AN68" s="403"/>
      <c r="AO68" s="403"/>
    </row>
    <row r="69" spans="1:41" ht="47.4">
      <c r="A69" s="404" t="s">
        <v>340</v>
      </c>
      <c r="B69" s="612"/>
      <c r="C69" s="612"/>
      <c r="D69" s="612"/>
      <c r="E69" s="612"/>
      <c r="F69" s="612"/>
      <c r="G69" s="612"/>
      <c r="H69" s="612"/>
      <c r="I69" s="612"/>
      <c r="J69" s="612"/>
      <c r="K69" s="612"/>
      <c r="L69" s="612"/>
      <c r="M69" s="612"/>
      <c r="N69" s="612"/>
      <c r="O69" s="612"/>
      <c r="P69" s="612"/>
      <c r="Q69" s="612"/>
      <c r="R69" s="612"/>
      <c r="S69" s="612"/>
      <c r="T69" s="612"/>
      <c r="U69" s="612"/>
      <c r="V69" s="612"/>
      <c r="W69" s="612"/>
      <c r="X69" s="612"/>
      <c r="Y69" s="612"/>
      <c r="Z69" s="612"/>
      <c r="AA69" s="612"/>
      <c r="AB69" s="612"/>
      <c r="AC69" s="612"/>
      <c r="AD69" s="612"/>
      <c r="AE69" s="612"/>
      <c r="AF69" s="612"/>
      <c r="AG69" s="612"/>
      <c r="AH69" s="612"/>
      <c r="AI69" s="612"/>
      <c r="AJ69" s="612"/>
      <c r="AK69" s="612"/>
      <c r="AL69" s="612"/>
      <c r="AM69" s="612"/>
      <c r="AN69" s="612"/>
      <c r="AO69" s="612"/>
    </row>
    <row r="70" spans="1:41" ht="36">
      <c r="A70" s="408" t="s">
        <v>387</v>
      </c>
      <c r="B70" s="266">
        <v>1</v>
      </c>
      <c r="C70" s="267">
        <v>4.1666666666666664E-2</v>
      </c>
      <c r="D70" s="354"/>
      <c r="E70" s="354"/>
      <c r="F70" s="354"/>
      <c r="G70" s="354"/>
      <c r="H70" s="354"/>
      <c r="I70" s="354"/>
      <c r="K70" s="354"/>
      <c r="L70" s="354"/>
      <c r="M70" s="354"/>
      <c r="N70" s="275" t="s">
        <v>87</v>
      </c>
      <c r="O70" s="223" t="s">
        <v>347</v>
      </c>
      <c r="P70" s="223" t="s">
        <v>347</v>
      </c>
      <c r="Q70" s="223" t="s">
        <v>352</v>
      </c>
      <c r="R70" s="329">
        <v>2</v>
      </c>
      <c r="S70" s="264">
        <v>1</v>
      </c>
      <c r="T70" s="224">
        <f>SUM(C70:M70)</f>
        <v>4.1666666666666664E-2</v>
      </c>
      <c r="U70" s="406">
        <f>U68+T70</f>
        <v>4.416666666666667</v>
      </c>
      <c r="V70" s="406">
        <f>V68+T70</f>
        <v>23.906249999999982</v>
      </c>
      <c r="W70" s="274">
        <f t="shared" ref="W70:X72" si="55">ROUND(T70/$T$74*100,2)</f>
        <v>0.93</v>
      </c>
      <c r="X70" s="335">
        <f t="shared" si="55"/>
        <v>99.07</v>
      </c>
      <c r="Y70" s="99">
        <f t="shared" ref="Y70:Y71" si="56">ROUND(T70/$U$17*100,2)</f>
        <v>0.11</v>
      </c>
      <c r="Z70" s="98">
        <f t="shared" ref="Z70:Z71" si="57">ROUND(V70/$U$17*100,2)</f>
        <v>63.5</v>
      </c>
      <c r="AA70" s="223" t="s">
        <v>347</v>
      </c>
      <c r="AB70" s="223" t="s">
        <v>347</v>
      </c>
      <c r="AC70" s="264">
        <v>1</v>
      </c>
      <c r="AD70" s="224">
        <v>2.0833333333333332E-2</v>
      </c>
      <c r="AE70" s="224">
        <f>AE68+AD70</f>
        <v>3.5069444444444455</v>
      </c>
      <c r="AF70" s="224">
        <f>AF68+AD70</f>
        <v>21.847222222222229</v>
      </c>
      <c r="AG70" s="274">
        <f t="shared" ref="AG70:AH72" si="58">ROUND(AD70/$AD$74*100,2)</f>
        <v>0.59</v>
      </c>
      <c r="AH70" s="335">
        <f t="shared" si="58"/>
        <v>99.21</v>
      </c>
      <c r="AI70" s="99">
        <f t="shared" ref="AI70:AI71" si="59">ROUND(AD70/$Y$17*100,2)</f>
        <v>0.06</v>
      </c>
      <c r="AJ70" s="98">
        <f t="shared" ref="AJ70:AJ72" si="60">ROUND(AF70/$Y$17*100,2)</f>
        <v>57.98</v>
      </c>
      <c r="AK70" s="336" t="s">
        <v>123</v>
      </c>
      <c r="AL70" s="430" t="s">
        <v>124</v>
      </c>
      <c r="AM70" s="430" t="s">
        <v>124</v>
      </c>
      <c r="AN70" s="431" t="s">
        <v>124</v>
      </c>
      <c r="AO70" s="337">
        <f>AD70/T70*100</f>
        <v>50</v>
      </c>
    </row>
    <row r="71" spans="1:41" ht="36">
      <c r="A71" s="405" t="s">
        <v>388</v>
      </c>
      <c r="B71" s="266">
        <v>1</v>
      </c>
      <c r="C71" s="354"/>
      <c r="D71" s="406"/>
      <c r="E71" s="267"/>
      <c r="F71" s="259"/>
      <c r="G71" s="406"/>
      <c r="H71" s="406"/>
      <c r="I71" s="354"/>
      <c r="J71" s="267">
        <v>4.1666666666666664E-2</v>
      </c>
      <c r="K71" s="354"/>
      <c r="L71" s="406"/>
      <c r="M71" s="406"/>
      <c r="N71" s="275" t="s">
        <v>87</v>
      </c>
      <c r="O71" s="223" t="s">
        <v>347</v>
      </c>
      <c r="P71" s="223" t="s">
        <v>347</v>
      </c>
      <c r="Q71" s="223" t="s">
        <v>352</v>
      </c>
      <c r="R71" s="329">
        <v>2</v>
      </c>
      <c r="S71" s="264">
        <v>1</v>
      </c>
      <c r="T71" s="224">
        <f>SUM(C71:M71)</f>
        <v>4.1666666666666664E-2</v>
      </c>
      <c r="U71" s="406">
        <f>U70+T71</f>
        <v>4.4583333333333339</v>
      </c>
      <c r="V71" s="406">
        <f>V70+T71</f>
        <v>23.94791666666665</v>
      </c>
      <c r="W71" s="274">
        <f t="shared" si="55"/>
        <v>0.93</v>
      </c>
      <c r="X71" s="335">
        <f t="shared" si="55"/>
        <v>100</v>
      </c>
      <c r="Y71" s="99">
        <f t="shared" si="56"/>
        <v>0.11</v>
      </c>
      <c r="Z71" s="98">
        <f t="shared" si="57"/>
        <v>63.61</v>
      </c>
      <c r="AA71" s="223" t="s">
        <v>271</v>
      </c>
      <c r="AB71" s="223" t="s">
        <v>271</v>
      </c>
      <c r="AC71" s="264">
        <v>1</v>
      </c>
      <c r="AD71" s="224">
        <v>2.7777777777777776E-2</v>
      </c>
      <c r="AE71" s="224">
        <f>AE70+AD71</f>
        <v>3.5347222222222232</v>
      </c>
      <c r="AF71" s="224">
        <f t="shared" ref="AF71" si="61">AF70+AD71</f>
        <v>21.875000000000007</v>
      </c>
      <c r="AG71" s="274">
        <f t="shared" si="58"/>
        <v>0.79</v>
      </c>
      <c r="AH71" s="335">
        <f t="shared" si="58"/>
        <v>100</v>
      </c>
      <c r="AI71" s="99">
        <f t="shared" si="59"/>
        <v>7.0000000000000007E-2</v>
      </c>
      <c r="AJ71" s="98">
        <f t="shared" si="60"/>
        <v>58.05</v>
      </c>
      <c r="AK71" s="336" t="s">
        <v>123</v>
      </c>
      <c r="AL71" s="430" t="s">
        <v>124</v>
      </c>
      <c r="AM71" s="430" t="s">
        <v>124</v>
      </c>
      <c r="AN71" s="431" t="s">
        <v>124</v>
      </c>
      <c r="AO71" s="337">
        <f>AD71/T71*100</f>
        <v>66.666666666666657</v>
      </c>
    </row>
    <row r="72" spans="1:41" ht="47.4">
      <c r="A72" s="410" t="s">
        <v>116</v>
      </c>
      <c r="B72" s="411"/>
      <c r="C72" s="412">
        <f>SUM(C70:C71)</f>
        <v>4.1666666666666664E-2</v>
      </c>
      <c r="D72" s="412">
        <f t="shared" ref="D72:M72" si="62">SUM(D70:D71)</f>
        <v>0</v>
      </c>
      <c r="E72" s="412">
        <f t="shared" si="62"/>
        <v>0</v>
      </c>
      <c r="F72" s="412">
        <f t="shared" si="62"/>
        <v>0</v>
      </c>
      <c r="G72" s="412">
        <f t="shared" si="62"/>
        <v>0</v>
      </c>
      <c r="H72" s="412">
        <f t="shared" si="62"/>
        <v>0</v>
      </c>
      <c r="I72" s="412">
        <f t="shared" si="62"/>
        <v>0</v>
      </c>
      <c r="J72" s="412">
        <f>SUM(J70:J71)</f>
        <v>4.1666666666666664E-2</v>
      </c>
      <c r="K72" s="412">
        <f t="shared" si="62"/>
        <v>0</v>
      </c>
      <c r="L72" s="412">
        <f t="shared" si="62"/>
        <v>0</v>
      </c>
      <c r="M72" s="412">
        <f t="shared" si="62"/>
        <v>0</v>
      </c>
      <c r="N72" s="411"/>
      <c r="O72" s="411"/>
      <c r="P72" s="411"/>
      <c r="Q72" s="411"/>
      <c r="R72" s="411"/>
      <c r="S72" s="411"/>
      <c r="T72" s="412">
        <f>SUM(T70:T71)</f>
        <v>8.3333333333333329E-2</v>
      </c>
      <c r="U72" s="412">
        <f>U71</f>
        <v>4.4583333333333339</v>
      </c>
      <c r="V72" s="412">
        <f>V71</f>
        <v>23.94791666666665</v>
      </c>
      <c r="W72" s="413">
        <f t="shared" si="55"/>
        <v>1.87</v>
      </c>
      <c r="X72" s="413">
        <f t="shared" si="55"/>
        <v>100</v>
      </c>
      <c r="Y72" s="414">
        <f>ROUND(T72/$U$16*100,2)</f>
        <v>0.22</v>
      </c>
      <c r="Z72" s="413">
        <f>ROUND(V72/$U$16*100,2)</f>
        <v>63.61</v>
      </c>
      <c r="AA72" s="411"/>
      <c r="AB72" s="411"/>
      <c r="AC72" s="411"/>
      <c r="AD72" s="412">
        <f>SUM(AD70:AD71)</f>
        <v>4.8611111111111105E-2</v>
      </c>
      <c r="AE72" s="412">
        <f>AE71</f>
        <v>3.5347222222222232</v>
      </c>
      <c r="AF72" s="412">
        <f>AF71</f>
        <v>21.875000000000007</v>
      </c>
      <c r="AG72" s="413">
        <f t="shared" si="58"/>
        <v>1.38</v>
      </c>
      <c r="AH72" s="413">
        <f t="shared" si="58"/>
        <v>100</v>
      </c>
      <c r="AI72" s="105">
        <f>ROUND(AD72/$Y$17*100,2)</f>
        <v>0.13</v>
      </c>
      <c r="AJ72" s="71">
        <f t="shared" si="60"/>
        <v>58.05</v>
      </c>
      <c r="AK72" s="411"/>
      <c r="AL72" s="411"/>
      <c r="AM72" s="411"/>
      <c r="AN72" s="416"/>
      <c r="AO72" s="416"/>
    </row>
    <row r="73" spans="1:41" s="29" customFormat="1" ht="15" customHeight="1"/>
    <row r="74" spans="1:41" ht="36">
      <c r="A74" s="417" t="s">
        <v>150</v>
      </c>
      <c r="B74" s="418"/>
      <c r="C74" s="419">
        <f t="shared" ref="C74:L74" si="63">C49+C72+C68+C45+C25+C29</f>
        <v>0.4375</v>
      </c>
      <c r="D74" s="419">
        <f t="shared" si="63"/>
        <v>0.35416666666666669</v>
      </c>
      <c r="E74" s="419">
        <f t="shared" si="63"/>
        <v>0.34722222222222227</v>
      </c>
      <c r="F74" s="419">
        <f t="shared" si="63"/>
        <v>0.45833333333333343</v>
      </c>
      <c r="G74" s="419">
        <f t="shared" si="63"/>
        <v>0.39583333333333331</v>
      </c>
      <c r="H74" s="419">
        <f t="shared" si="63"/>
        <v>0.47916666666666663</v>
      </c>
      <c r="I74" s="419">
        <f>I49+I72+I68+I45+I25+I29</f>
        <v>0.375</v>
      </c>
      <c r="J74" s="419">
        <f t="shared" si="63"/>
        <v>0.34722222222222227</v>
      </c>
      <c r="K74" s="419">
        <f t="shared" si="63"/>
        <v>0.41666666666666669</v>
      </c>
      <c r="L74" s="419">
        <f t="shared" si="63"/>
        <v>0.43055555555555552</v>
      </c>
      <c r="M74" s="419">
        <f>M49+M72+M68+M45+M25+M29</f>
        <v>0.41666666666666669</v>
      </c>
      <c r="N74" s="420" t="s">
        <v>116</v>
      </c>
      <c r="O74" s="421">
        <f>SUM(C74:M74)</f>
        <v>4.4583333333333339</v>
      </c>
      <c r="P74" s="422"/>
      <c r="Q74" s="422"/>
      <c r="R74" s="422"/>
      <c r="S74" s="422"/>
      <c r="T74" s="419">
        <f>T49+T72+T68+T45+T25+T29</f>
        <v>4.458333333333333</v>
      </c>
      <c r="U74" s="419">
        <f>U72</f>
        <v>4.4583333333333339</v>
      </c>
      <c r="V74" s="419">
        <f>V72</f>
        <v>23.94791666666665</v>
      </c>
      <c r="W74" s="422">
        <f>ROUND(T74/$T$74*100,2)</f>
        <v>100</v>
      </c>
      <c r="X74" s="422">
        <f>ROUND(U74/$T$74*100,2)</f>
        <v>100</v>
      </c>
      <c r="Y74" s="423">
        <f>ROUND(T74/$U$16*100,2)</f>
        <v>11.84</v>
      </c>
      <c r="Z74" s="424">
        <f>ROUND(V74/$U$16*100,2)</f>
        <v>63.61</v>
      </c>
      <c r="AA74" s="422"/>
      <c r="AB74" s="422"/>
      <c r="AC74" s="422"/>
      <c r="AD74" s="419">
        <f>AD72+AD68+AD49+AD45+AD25+AD29</f>
        <v>3.5347222222222219</v>
      </c>
      <c r="AE74" s="419">
        <f>AE72</f>
        <v>3.5347222222222232</v>
      </c>
      <c r="AF74" s="419">
        <f>AF72</f>
        <v>21.875000000000007</v>
      </c>
      <c r="AG74" s="422">
        <f>ROUND(AE74/$AD$74*100,2)</f>
        <v>100</v>
      </c>
      <c r="AH74" s="422">
        <f>ROUND(AE74/$AD$74*100,2)</f>
        <v>100</v>
      </c>
      <c r="AI74" s="565">
        <f t="shared" ref="AI74" si="64">ROUND(AD74/$Y$17*100,2)</f>
        <v>9.3800000000000008</v>
      </c>
      <c r="AJ74" s="566">
        <f t="shared" ref="AJ74" si="65">ROUND(AF74/$Y$17*100,2)</f>
        <v>58.05</v>
      </c>
      <c r="AK74" s="418"/>
      <c r="AL74" s="418"/>
      <c r="AM74" s="418"/>
      <c r="AN74" s="418"/>
      <c r="AO74" s="418"/>
    </row>
    <row r="75" spans="1:41" s="29" customForma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6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</row>
    <row r="76" spans="1:41" ht="36">
      <c r="A76" s="425" t="s">
        <v>151</v>
      </c>
      <c r="B76" s="426"/>
      <c r="C76" s="427">
        <f>(C74/$O$74)*100</f>
        <v>9.8130841121495305</v>
      </c>
      <c r="D76" s="427">
        <f t="shared" ref="D76:L76" si="66">(D74/$O$74)*100</f>
        <v>7.9439252336448591</v>
      </c>
      <c r="E76" s="427">
        <f t="shared" si="66"/>
        <v>7.7881619937694699</v>
      </c>
      <c r="F76" s="427">
        <f t="shared" si="66"/>
        <v>10.280373831775702</v>
      </c>
      <c r="G76" s="427">
        <f t="shared" si="66"/>
        <v>8.8785046728971952</v>
      </c>
      <c r="H76" s="427">
        <f t="shared" si="66"/>
        <v>10.747663551401867</v>
      </c>
      <c r="I76" s="427">
        <f t="shared" si="66"/>
        <v>8.4112149532710276</v>
      </c>
      <c r="J76" s="427">
        <f t="shared" si="66"/>
        <v>7.7881619937694699</v>
      </c>
      <c r="K76" s="427">
        <f t="shared" si="66"/>
        <v>9.3457943925233646</v>
      </c>
      <c r="L76" s="427">
        <f t="shared" si="66"/>
        <v>9.6573208722741413</v>
      </c>
      <c r="M76" s="427">
        <f>(M74/$O$74)*100</f>
        <v>9.3457943925233646</v>
      </c>
      <c r="N76" s="428" t="s">
        <v>116</v>
      </c>
      <c r="O76" s="427">
        <f>SUM(C76:M76)</f>
        <v>99.999999999999972</v>
      </c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429"/>
      <c r="AB76" s="429"/>
      <c r="AC76" s="429"/>
      <c r="AD76" s="429"/>
      <c r="AE76" s="429"/>
      <c r="AF76" s="429"/>
      <c r="AG76" s="429"/>
      <c r="AH76" s="429"/>
      <c r="AI76" s="429"/>
      <c r="AJ76" s="429"/>
      <c r="AK76" s="429"/>
      <c r="AL76" s="429"/>
      <c r="AM76" s="429"/>
      <c r="AN76" s="429"/>
      <c r="AO76" s="429"/>
    </row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</sheetData>
  <mergeCells count="21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50:AO50"/>
    <mergeCell ref="B69:AO69"/>
    <mergeCell ref="B26:AO26"/>
    <mergeCell ref="AK21:AM21"/>
    <mergeCell ref="AN21:AO21"/>
    <mergeCell ref="B23:AO23"/>
    <mergeCell ref="B30:AO30"/>
    <mergeCell ref="B46:AO46"/>
    <mergeCell ref="AA21:AJ21"/>
  </mergeCells>
  <conditionalFormatting sqref="AN31:AO44 AO51:AO67">
    <cfRule type="cellIs" dxfId="31" priority="10" operator="greaterThan">
      <formula>100</formula>
    </cfRule>
  </conditionalFormatting>
  <conditionalFormatting sqref="AN47">
    <cfRule type="cellIs" dxfId="30" priority="9" operator="greaterThan">
      <formula>100</formula>
    </cfRule>
  </conditionalFormatting>
  <conditionalFormatting sqref="AO24">
    <cfRule type="cellIs" dxfId="29" priority="7" operator="greaterThan">
      <formula>100</formula>
    </cfRule>
  </conditionalFormatting>
  <conditionalFormatting sqref="AO47">
    <cfRule type="cellIs" dxfId="28" priority="6" operator="greaterThan">
      <formula>100</formula>
    </cfRule>
  </conditionalFormatting>
  <conditionalFormatting sqref="AO70:AO71">
    <cfRule type="cellIs" dxfId="27" priority="5" operator="greaterThan">
      <formula>100</formula>
    </cfRule>
  </conditionalFormatting>
  <conditionalFormatting sqref="AN27:AN28">
    <cfRule type="cellIs" dxfId="26" priority="4" operator="greaterThan">
      <formula>100</formula>
    </cfRule>
  </conditionalFormatting>
  <conditionalFormatting sqref="AO27:AO28">
    <cfRule type="cellIs" dxfId="25" priority="3" operator="greaterThan">
      <formula>100</formula>
    </cfRule>
  </conditionalFormatting>
  <conditionalFormatting sqref="AN48">
    <cfRule type="cellIs" dxfId="24" priority="2" operator="greaterThan">
      <formula>100</formula>
    </cfRule>
  </conditionalFormatting>
  <conditionalFormatting sqref="AO48">
    <cfRule type="cellIs" dxfId="23" priority="1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E176-669C-46B8-BA84-196269643AA8}">
  <dimension ref="A1:AO109"/>
  <sheetViews>
    <sheetView topLeftCell="A50" zoomScale="30" zoomScaleNormal="30" workbookViewId="0">
      <selection activeCell="A38" sqref="A38:AH38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  <c r="AK1" s="624"/>
      <c r="AL1" s="624"/>
      <c r="AM1" s="624"/>
      <c r="AN1" s="624"/>
      <c r="AO1" s="624"/>
    </row>
    <row r="2" spans="1:41" ht="36" customHeight="1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</row>
    <row r="3" spans="1:41" ht="53.4">
      <c r="A3" s="292"/>
      <c r="B3" s="292"/>
      <c r="C3" s="625" t="s">
        <v>1</v>
      </c>
      <c r="D3" s="625"/>
      <c r="E3" s="625"/>
      <c r="F3" s="625"/>
      <c r="G3" s="625"/>
      <c r="H3" s="625"/>
      <c r="I3" s="625"/>
      <c r="J3" s="625"/>
      <c r="K3" s="625"/>
      <c r="L3" s="626"/>
      <c r="M3" s="626"/>
      <c r="N3" s="626"/>
      <c r="O3" s="625" t="s">
        <v>2</v>
      </c>
      <c r="P3" s="625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19" t="s">
        <v>3</v>
      </c>
      <c r="D4" s="619"/>
      <c r="E4" s="294"/>
      <c r="F4" s="294"/>
      <c r="G4" s="294"/>
      <c r="H4" s="294"/>
      <c r="I4" s="294"/>
      <c r="J4" s="294"/>
      <c r="K4" s="294"/>
      <c r="L4" s="627"/>
      <c r="M4" s="628"/>
      <c r="N4" s="629"/>
      <c r="O4" s="619" t="s">
        <v>4</v>
      </c>
      <c r="P4" s="619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19" t="s">
        <v>389</v>
      </c>
      <c r="D5" s="619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0" t="s">
        <v>19</v>
      </c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6" si="0">U8/$U$16*100</f>
        <v>15.586092409849686</v>
      </c>
      <c r="AD8" s="307"/>
      <c r="AE8" s="306">
        <f>W8/$Y$16*100</f>
        <v>16.146985109833413</v>
      </c>
      <c r="AF8" s="106"/>
      <c r="AG8" s="306">
        <f>Y8/$Y$16*100</f>
        <v>16.146985109833409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153</v>
      </c>
      <c r="G9" s="301"/>
      <c r="H9" s="301"/>
      <c r="I9" s="301" t="s">
        <v>154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155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3.3687500000000004</v>
      </c>
      <c r="X10" s="106"/>
      <c r="Y10" s="304">
        <f>'Sprint 3'!AF79</f>
        <v>13.973611111111119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156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17.504166666666681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157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18.340277777777789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158</v>
      </c>
      <c r="G13" s="301"/>
      <c r="H13" s="301"/>
      <c r="I13" s="301" t="s">
        <v>159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21.875000000000007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1"/>
      <c r="D14" s="621"/>
      <c r="E14" s="621"/>
      <c r="F14" s="621"/>
      <c r="G14" s="621"/>
      <c r="H14" s="621"/>
      <c r="I14" s="301" t="s">
        <v>160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27.610416666666673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33.183333333333337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ref="AC17" si="4">U17/$U$16*100</f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2" t="s">
        <v>49</v>
      </c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3" t="s">
        <v>50</v>
      </c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18" t="s">
        <v>51</v>
      </c>
      <c r="AB21" s="618"/>
      <c r="AC21" s="618"/>
      <c r="AD21" s="618"/>
      <c r="AE21" s="618"/>
      <c r="AF21" s="618"/>
      <c r="AG21" s="618"/>
      <c r="AH21" s="618"/>
      <c r="AI21" s="618"/>
      <c r="AJ21" s="618"/>
      <c r="AK21" s="613" t="s">
        <v>52</v>
      </c>
      <c r="AL21" s="613"/>
      <c r="AM21" s="613"/>
      <c r="AN21" s="614" t="s">
        <v>53</v>
      </c>
      <c r="AO21" s="614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161</v>
      </c>
      <c r="B23" s="615"/>
      <c r="C23" s="615"/>
      <c r="D23" s="615"/>
      <c r="E23" s="615"/>
      <c r="F23" s="615"/>
      <c r="G23" s="615"/>
      <c r="H23" s="615"/>
      <c r="I23" s="615"/>
      <c r="J23" s="615"/>
      <c r="K23" s="615"/>
      <c r="L23" s="615"/>
      <c r="M23" s="615"/>
      <c r="N23" s="615"/>
      <c r="O23" s="615"/>
      <c r="P23" s="615"/>
      <c r="Q23" s="615"/>
      <c r="R23" s="615"/>
      <c r="S23" s="615"/>
      <c r="T23" s="615"/>
      <c r="U23" s="615"/>
      <c r="V23" s="615"/>
      <c r="W23" s="615"/>
      <c r="X23" s="615"/>
      <c r="Y23" s="615"/>
      <c r="Z23" s="615"/>
      <c r="AA23" s="615"/>
      <c r="AB23" s="615"/>
      <c r="AC23" s="615"/>
      <c r="AD23" s="615"/>
      <c r="AE23" s="615"/>
      <c r="AF23" s="615"/>
      <c r="AG23" s="615"/>
      <c r="AH23" s="615"/>
      <c r="AI23" s="615"/>
      <c r="AJ23" s="615"/>
      <c r="AK23" s="615"/>
      <c r="AL23" s="615"/>
      <c r="AM23" s="615"/>
      <c r="AN23" s="615"/>
      <c r="AO23" s="615"/>
    </row>
    <row r="24" spans="1:41" ht="36">
      <c r="A24" s="327" t="s">
        <v>390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391</v>
      </c>
      <c r="P24" s="223" t="s">
        <v>391</v>
      </c>
      <c r="Q24" s="223" t="s">
        <v>391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U13+U24</f>
        <v>24.406249999999982</v>
      </c>
      <c r="W24" s="333">
        <f>ROUND(T24/$T$78*100,2)</f>
        <v>9.9</v>
      </c>
      <c r="X24" s="333">
        <f>ROUND(U24/$T$78*100,2)</f>
        <v>9.9</v>
      </c>
      <c r="Y24" s="99">
        <f>ROUND(T24/$U$17*100,2)</f>
        <v>1.22</v>
      </c>
      <c r="Z24" s="98">
        <f>ROUND(V24/$U$17*100,2)</f>
        <v>64.83</v>
      </c>
      <c r="AA24" s="223" t="s">
        <v>391</v>
      </c>
      <c r="AB24" s="223" t="s">
        <v>391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Y13+AD24</f>
        <v>22.333333333333339</v>
      </c>
      <c r="AG24" s="274">
        <f>ROUND(AD24/$AD$78*100,2)</f>
        <v>7.99</v>
      </c>
      <c r="AH24" s="335">
        <f>ROUND(AE24/$AD$78*100,2)</f>
        <v>7.99</v>
      </c>
      <c r="AI24" s="99">
        <f t="shared" ref="AI24:AI25" si="5">ROUND(AD24/$Y$17*100,2)</f>
        <v>1.22</v>
      </c>
      <c r="AJ24" s="98">
        <f t="shared" ref="AJ24:AJ25" si="6">ROUND(AF24/$Y$17*100,2)</f>
        <v>59.27</v>
      </c>
      <c r="AK24" s="336" t="s">
        <v>123</v>
      </c>
      <c r="AL24" s="430" t="s">
        <v>124</v>
      </c>
      <c r="AM24" s="430" t="s">
        <v>124</v>
      </c>
      <c r="AN24" s="431" t="s">
        <v>124</v>
      </c>
      <c r="AO24" s="337">
        <f>AD24/T24*100</f>
        <v>99.999999999999986</v>
      </c>
    </row>
    <row r="25" spans="1:41" ht="47.4">
      <c r="A25" s="338" t="s">
        <v>116</v>
      </c>
      <c r="B25" s="326"/>
      <c r="C25" s="339">
        <f t="shared" ref="C25:M25" si="7">SUM(C24:C24)</f>
        <v>4.1666666666666664E-2</v>
      </c>
      <c r="D25" s="339">
        <f t="shared" si="7"/>
        <v>4.1666666666666664E-2</v>
      </c>
      <c r="E25" s="339">
        <f t="shared" si="7"/>
        <v>4.1666666666666664E-2</v>
      </c>
      <c r="F25" s="339">
        <f t="shared" si="7"/>
        <v>4.1666666666666664E-2</v>
      </c>
      <c r="G25" s="339">
        <f t="shared" si="7"/>
        <v>4.1666666666666664E-2</v>
      </c>
      <c r="H25" s="339">
        <f t="shared" si="7"/>
        <v>4.1666666666666664E-2</v>
      </c>
      <c r="I25" s="339">
        <f t="shared" si="7"/>
        <v>4.1666666666666664E-2</v>
      </c>
      <c r="J25" s="339">
        <f t="shared" si="7"/>
        <v>4.1666666666666664E-2</v>
      </c>
      <c r="K25" s="339">
        <f t="shared" si="7"/>
        <v>4.1666666666666664E-2</v>
      </c>
      <c r="L25" s="339">
        <f t="shared" si="7"/>
        <v>4.1666666666666664E-2</v>
      </c>
      <c r="M25" s="339">
        <f t="shared" si="7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24.406249999999982</v>
      </c>
      <c r="W25" s="326">
        <f>ROUND(T25/$T$78*100,2)</f>
        <v>9.9</v>
      </c>
      <c r="X25" s="326">
        <f>ROUND(U25/$T$78*100,2)</f>
        <v>9.9</v>
      </c>
      <c r="Y25" s="340">
        <f>ROUND(T25/$U$16*100,2)</f>
        <v>1.22</v>
      </c>
      <c r="Z25" s="341">
        <f>ROUND(V25/$U$16*100,2)</f>
        <v>64.83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22.333333333333339</v>
      </c>
      <c r="AG25" s="326">
        <f>ROUND(AD25/$AD$78*100,2)</f>
        <v>7.99</v>
      </c>
      <c r="AH25" s="326">
        <f>ROUND(AE25/$AD$78*100,2)</f>
        <v>7.99</v>
      </c>
      <c r="AI25" s="563">
        <f t="shared" si="5"/>
        <v>1.22</v>
      </c>
      <c r="AJ25" s="564">
        <f t="shared" si="6"/>
        <v>59.27</v>
      </c>
      <c r="AK25" s="342"/>
      <c r="AL25" s="326"/>
      <c r="AM25" s="326"/>
      <c r="AN25" s="326"/>
      <c r="AO25" s="326"/>
    </row>
    <row r="26" spans="1:41" ht="47.4">
      <c r="A26" s="343" t="s">
        <v>163</v>
      </c>
      <c r="B26" s="61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616"/>
      <c r="AB26" s="616"/>
      <c r="AC26" s="616"/>
      <c r="AD26" s="616"/>
      <c r="AE26" s="616"/>
      <c r="AF26" s="616"/>
      <c r="AG26" s="616"/>
      <c r="AH26" s="616"/>
      <c r="AI26" s="616"/>
      <c r="AJ26" s="616"/>
      <c r="AK26" s="616"/>
      <c r="AL26" s="616"/>
      <c r="AM26" s="616"/>
      <c r="AN26" s="616"/>
      <c r="AO26" s="616"/>
    </row>
    <row r="27" spans="1:41" ht="36">
      <c r="A27" s="345" t="s">
        <v>320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223" t="s">
        <v>392</v>
      </c>
      <c r="P27" s="223" t="s">
        <v>392</v>
      </c>
      <c r="Q27" s="223" t="s">
        <v>392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24.864583333333314</v>
      </c>
      <c r="W27" s="274">
        <f>ROUND(T27/$T$78*100,2)</f>
        <v>9.9</v>
      </c>
      <c r="X27" s="333">
        <f>ROUND(U27/$T$78*100,2)</f>
        <v>19.79</v>
      </c>
      <c r="Y27" s="99">
        <f>ROUND(T27/$U$17*100,2)</f>
        <v>1.22</v>
      </c>
      <c r="Z27" s="98">
        <f>ROUND(V27/$U$17*100,2)</f>
        <v>66.040000000000006</v>
      </c>
      <c r="AA27" s="223" t="s">
        <v>392</v>
      </c>
      <c r="AB27" s="223" t="s">
        <v>392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22.791666666666671</v>
      </c>
      <c r="AG27" s="274">
        <f>ROUND(AD27/$AD$78*100,2)</f>
        <v>7.99</v>
      </c>
      <c r="AH27" s="335">
        <f>ROUND(AE27/$AD$78*100,2)</f>
        <v>15.98</v>
      </c>
      <c r="AI27" s="99">
        <f t="shared" ref="AI27:AI28" si="8">ROUND(AD27/$Y$17*100,2)</f>
        <v>1.22</v>
      </c>
      <c r="AJ27" s="98">
        <f t="shared" ref="AJ27:AJ28" si="9">ROUND(AF27/$Y$17*100,2)</f>
        <v>60.48</v>
      </c>
      <c r="AK27" s="336" t="s">
        <v>123</v>
      </c>
      <c r="AL27" s="430" t="s">
        <v>124</v>
      </c>
      <c r="AM27" s="430" t="s">
        <v>124</v>
      </c>
      <c r="AN27" s="431" t="s">
        <v>124</v>
      </c>
      <c r="AO27" s="337">
        <f>AD27/T27*100</f>
        <v>99.999999999999986</v>
      </c>
    </row>
    <row r="28" spans="1:41" ht="47.4" customHeight="1">
      <c r="A28" s="347" t="s">
        <v>116</v>
      </c>
      <c r="B28" s="344"/>
      <c r="C28" s="348">
        <f>SUM(C27:C27)</f>
        <v>4.1666666666666664E-2</v>
      </c>
      <c r="D28" s="348">
        <f t="shared" ref="D28:M28" si="10">SUM(D27:D27)</f>
        <v>4.1666666666666664E-2</v>
      </c>
      <c r="E28" s="348">
        <f t="shared" si="10"/>
        <v>4.1666666666666664E-2</v>
      </c>
      <c r="F28" s="348">
        <f t="shared" si="10"/>
        <v>4.1666666666666664E-2</v>
      </c>
      <c r="G28" s="348">
        <f t="shared" si="10"/>
        <v>4.1666666666666664E-2</v>
      </c>
      <c r="H28" s="348">
        <f t="shared" si="10"/>
        <v>4.1666666666666664E-2</v>
      </c>
      <c r="I28" s="348">
        <f t="shared" si="10"/>
        <v>4.1666666666666664E-2</v>
      </c>
      <c r="J28" s="348">
        <f t="shared" si="10"/>
        <v>4.1666666666666664E-2</v>
      </c>
      <c r="K28" s="348">
        <f t="shared" si="10"/>
        <v>4.1666666666666664E-2</v>
      </c>
      <c r="L28" s="348">
        <f t="shared" si="10"/>
        <v>4.1666666666666664E-2</v>
      </c>
      <c r="M28" s="348">
        <f t="shared" si="10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24.864583333333314</v>
      </c>
      <c r="W28" s="344">
        <f>ROUND(T28/$T$78*100,2)</f>
        <v>9.9</v>
      </c>
      <c r="X28" s="344">
        <f>ROUND(U28/$T$78*100,2)</f>
        <v>19.79</v>
      </c>
      <c r="Y28" s="203">
        <f>ROUND(T28/$U$17*100,2)</f>
        <v>1.22</v>
      </c>
      <c r="Z28" s="204">
        <f>ROUND(V28/$U$17*100,2)</f>
        <v>66.040000000000006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22.791666666666671</v>
      </c>
      <c r="AG28" s="344">
        <f>ROUND(AD28/$AD$78*100,2)</f>
        <v>7.99</v>
      </c>
      <c r="AH28" s="344">
        <f>ROUND(AE28/$AD$78*100,2)</f>
        <v>15.98</v>
      </c>
      <c r="AI28" s="203">
        <f t="shared" si="8"/>
        <v>1.22</v>
      </c>
      <c r="AJ28" s="204">
        <f t="shared" si="9"/>
        <v>60.48</v>
      </c>
      <c r="AK28" s="352"/>
      <c r="AL28" s="344"/>
      <c r="AM28" s="344"/>
      <c r="AN28" s="344"/>
      <c r="AO28" s="344"/>
    </row>
    <row r="29" spans="1:41" ht="47.4" customHeight="1">
      <c r="A29" s="217" t="s">
        <v>166</v>
      </c>
      <c r="B29" s="634"/>
      <c r="C29" s="635"/>
      <c r="D29" s="635"/>
      <c r="E29" s="635"/>
      <c r="F29" s="635"/>
      <c r="G29" s="635"/>
      <c r="H29" s="635"/>
      <c r="I29" s="635"/>
      <c r="J29" s="635"/>
      <c r="K29" s="635"/>
      <c r="L29" s="635"/>
      <c r="M29" s="635"/>
      <c r="N29" s="635"/>
      <c r="O29" s="635"/>
      <c r="P29" s="635"/>
      <c r="Q29" s="635"/>
      <c r="R29" s="635"/>
      <c r="S29" s="635"/>
      <c r="T29" s="635"/>
      <c r="U29" s="635"/>
      <c r="V29" s="635"/>
      <c r="W29" s="635"/>
      <c r="X29" s="635"/>
      <c r="Y29" s="635"/>
      <c r="Z29" s="635"/>
      <c r="AA29" s="635"/>
      <c r="AB29" s="635"/>
      <c r="AC29" s="635"/>
      <c r="AD29" s="635"/>
      <c r="AE29" s="635"/>
      <c r="AF29" s="635"/>
      <c r="AG29" s="635"/>
      <c r="AH29" s="635"/>
      <c r="AI29" s="635"/>
      <c r="AJ29" s="635"/>
      <c r="AK29" s="635"/>
      <c r="AL29" s="635"/>
      <c r="AM29" s="635"/>
      <c r="AN29" s="635"/>
      <c r="AO29" s="636"/>
    </row>
    <row r="30" spans="1:41" ht="36">
      <c r="A30" s="156" t="s">
        <v>393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L30" s="177"/>
      <c r="M30" s="177"/>
      <c r="N30" s="275" t="s">
        <v>87</v>
      </c>
      <c r="O30" s="223" t="s">
        <v>391</v>
      </c>
      <c r="P30" s="223" t="s">
        <v>391</v>
      </c>
      <c r="Q30" s="223" t="s">
        <v>394</v>
      </c>
      <c r="R30" s="262">
        <v>2</v>
      </c>
      <c r="S30" s="262">
        <v>1</v>
      </c>
      <c r="T30" s="224">
        <f>SUM(C30:M30)</f>
        <v>2.7777777777777776E-2</v>
      </c>
      <c r="U30" s="40">
        <f>U28+T30</f>
        <v>0.94444444444444453</v>
      </c>
      <c r="V30" s="40">
        <f>V28+T30</f>
        <v>24.892361111111093</v>
      </c>
      <c r="W30" s="274">
        <f t="shared" ref="W30:W31" si="11">ROUND(T30/$T$78*100,2)</f>
        <v>0.6</v>
      </c>
      <c r="X30" s="333">
        <f t="shared" ref="X30:X32" si="12">ROUND(U30/$T$78*100,2)</f>
        <v>20.39</v>
      </c>
      <c r="Y30" s="99">
        <f>ROUND(T30/$U$17*100,2)</f>
        <v>7.0000000000000007E-2</v>
      </c>
      <c r="Z30" s="98">
        <f>ROUND(V30/$U$17*100,2)</f>
        <v>66.12</v>
      </c>
      <c r="AA30" s="223" t="s">
        <v>391</v>
      </c>
      <c r="AB30" s="223" t="s">
        <v>391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22.833333333333339</v>
      </c>
      <c r="AG30" s="454">
        <f t="shared" ref="AG30:AG31" si="13">ROUND(AD30/$AD$78*100,2)</f>
        <v>0.73</v>
      </c>
      <c r="AH30" s="454">
        <f t="shared" ref="AH30:AH31" si="14">ROUND(AE30/$AD$78*100,2)</f>
        <v>16.71</v>
      </c>
      <c r="AI30" s="99">
        <f t="shared" ref="AI30:AI32" si="15">ROUND(AD30/$Y$17*100,2)</f>
        <v>0.11</v>
      </c>
      <c r="AJ30" s="98">
        <f t="shared" ref="AJ30:AJ32" si="16">ROUND(AF30/$Y$17*100,2)</f>
        <v>60.59</v>
      </c>
      <c r="AK30" s="276" t="s">
        <v>90</v>
      </c>
      <c r="AL30" s="262">
        <v>6</v>
      </c>
      <c r="AM30" s="262">
        <v>8</v>
      </c>
      <c r="AN30" s="144">
        <f>AM30/AL30*100</f>
        <v>133.33333333333331</v>
      </c>
      <c r="AO30" s="144">
        <f t="shared" ref="AO30" si="17">AD30/T30*100</f>
        <v>150</v>
      </c>
    </row>
    <row r="31" spans="1:41" ht="36">
      <c r="A31" s="157" t="s">
        <v>395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223" t="s">
        <v>391</v>
      </c>
      <c r="P31" s="223" t="s">
        <v>391</v>
      </c>
      <c r="Q31" s="223" t="s">
        <v>394</v>
      </c>
      <c r="R31" s="262">
        <v>2</v>
      </c>
      <c r="S31" s="262">
        <v>1</v>
      </c>
      <c r="T31" s="224">
        <f>SUM(C31:M31)</f>
        <v>3.4722222222222224E-2</v>
      </c>
      <c r="U31" s="40">
        <f>U30+T31</f>
        <v>0.97916666666666674</v>
      </c>
      <c r="V31" s="40">
        <f>V30+T31</f>
        <v>24.927083333333314</v>
      </c>
      <c r="W31" s="274">
        <f t="shared" si="11"/>
        <v>0.75</v>
      </c>
      <c r="X31" s="333">
        <f t="shared" si="12"/>
        <v>21.14</v>
      </c>
      <c r="Y31" s="99">
        <f>ROUND(T31/$U$17*100,2)</f>
        <v>0.09</v>
      </c>
      <c r="Z31" s="98">
        <f>ROUND(V31/$U$17*100,2)</f>
        <v>66.209999999999994</v>
      </c>
      <c r="AA31" s="223" t="s">
        <v>391</v>
      </c>
      <c r="AB31" s="223" t="s">
        <v>391</v>
      </c>
      <c r="AC31" s="264">
        <v>1</v>
      </c>
      <c r="AD31" s="224">
        <v>6.9444444444444441E-3</v>
      </c>
      <c r="AE31" s="40">
        <f>AE30+AD31</f>
        <v>0.96527777777777768</v>
      </c>
      <c r="AF31" s="40">
        <f>AF30+AD31</f>
        <v>22.840277777777782</v>
      </c>
      <c r="AG31" s="454">
        <f t="shared" si="13"/>
        <v>0.12</v>
      </c>
      <c r="AH31" s="454">
        <f t="shared" si="14"/>
        <v>16.829999999999998</v>
      </c>
      <c r="AI31" s="99">
        <f t="shared" si="15"/>
        <v>0.02</v>
      </c>
      <c r="AJ31" s="98">
        <f t="shared" si="16"/>
        <v>60.61</v>
      </c>
      <c r="AK31" s="276" t="s">
        <v>90</v>
      </c>
      <c r="AL31" s="262">
        <v>2</v>
      </c>
      <c r="AM31" s="262">
        <v>2</v>
      </c>
      <c r="AN31" s="144">
        <f>AM31/AL31*100</f>
        <v>100</v>
      </c>
      <c r="AO31" s="144">
        <f>AD31/T31*100</f>
        <v>20</v>
      </c>
    </row>
    <row r="32" spans="1:41" ht="47.4">
      <c r="A32" s="158" t="s">
        <v>116</v>
      </c>
      <c r="B32" s="149"/>
      <c r="C32" s="180">
        <f>SUM(C30:C31)</f>
        <v>6.25E-2</v>
      </c>
      <c r="D32" s="180">
        <f t="shared" ref="D32:L32" si="18">SUM(D30:D31)</f>
        <v>0</v>
      </c>
      <c r="E32" s="180">
        <f t="shared" si="18"/>
        <v>0</v>
      </c>
      <c r="F32" s="180">
        <f t="shared" si="18"/>
        <v>0</v>
      </c>
      <c r="G32" s="180">
        <f t="shared" si="18"/>
        <v>0</v>
      </c>
      <c r="H32" s="180">
        <f t="shared" si="18"/>
        <v>0</v>
      </c>
      <c r="I32" s="180">
        <f t="shared" si="18"/>
        <v>0</v>
      </c>
      <c r="J32" s="180">
        <f>SUM(J30:J31)</f>
        <v>0</v>
      </c>
      <c r="K32" s="180">
        <f>SUM(K30:K31)</f>
        <v>0</v>
      </c>
      <c r="L32" s="180">
        <f t="shared" si="18"/>
        <v>0</v>
      </c>
      <c r="M32" s="180">
        <f>SUM(M30:M31)</f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24.927083333333314</v>
      </c>
      <c r="W32" s="459">
        <f>ROUND(T32/$T$78*100,2)</f>
        <v>1.35</v>
      </c>
      <c r="X32" s="528">
        <f t="shared" si="12"/>
        <v>21.14</v>
      </c>
      <c r="Y32" s="151">
        <f>ROUND(T32/$U$16*100,2)</f>
        <v>0.17</v>
      </c>
      <c r="Z32" s="152">
        <f>ROUND(V32/$U$16*100,2)</f>
        <v>66.209999999999994</v>
      </c>
      <c r="AA32" s="149"/>
      <c r="AB32" s="149"/>
      <c r="AC32" s="149"/>
      <c r="AD32" s="150">
        <f>SUM(AD30:AD31)</f>
        <v>4.8611111111111105E-2</v>
      </c>
      <c r="AE32" s="150">
        <f>AE31</f>
        <v>0.96527777777777768</v>
      </c>
      <c r="AF32" s="150">
        <f>AF31</f>
        <v>22.840277777777782</v>
      </c>
      <c r="AG32" s="554">
        <f>ROUND(AD32/$AD$78*100,2)</f>
        <v>0.85</v>
      </c>
      <c r="AH32" s="554">
        <f>ROUND(AE32/$AD$78*100,2)</f>
        <v>16.829999999999998</v>
      </c>
      <c r="AI32" s="568">
        <f t="shared" si="15"/>
        <v>0.13</v>
      </c>
      <c r="AJ32" s="569">
        <f t="shared" si="16"/>
        <v>60.61</v>
      </c>
      <c r="AK32" s="153"/>
      <c r="AL32" s="149"/>
      <c r="AM32" s="149"/>
      <c r="AN32" s="149"/>
      <c r="AO32" s="149"/>
    </row>
    <row r="33" spans="1:41" ht="47.4">
      <c r="A33" s="355" t="s">
        <v>172</v>
      </c>
      <c r="B33" s="617"/>
      <c r="C33" s="617"/>
      <c r="D33" s="617"/>
      <c r="E33" s="617"/>
      <c r="F33" s="617"/>
      <c r="G33" s="617"/>
      <c r="H33" s="617"/>
      <c r="I33" s="617"/>
      <c r="J33" s="617"/>
      <c r="K33" s="617"/>
      <c r="L33" s="617"/>
      <c r="M33" s="617"/>
      <c r="N33" s="617"/>
      <c r="O33" s="617"/>
      <c r="P33" s="617"/>
      <c r="Q33" s="617"/>
      <c r="R33" s="61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L33" s="617"/>
      <c r="AM33" s="617"/>
      <c r="AN33" s="617"/>
      <c r="AO33" s="617"/>
    </row>
    <row r="34" spans="1:41" ht="36">
      <c r="A34" s="356" t="s">
        <v>396</v>
      </c>
      <c r="B34" s="266">
        <v>1</v>
      </c>
      <c r="C34" s="354"/>
      <c r="D34" s="267">
        <v>2.0833333333333332E-2</v>
      </c>
      <c r="E34" s="266"/>
      <c r="F34" s="266"/>
      <c r="G34" s="266"/>
      <c r="H34" s="266"/>
      <c r="I34" s="357"/>
      <c r="J34" s="266"/>
      <c r="K34" s="266"/>
      <c r="L34" s="266"/>
      <c r="M34" s="268"/>
      <c r="N34" s="275" t="s">
        <v>87</v>
      </c>
      <c r="O34" s="223" t="s">
        <v>391</v>
      </c>
      <c r="P34" s="223" t="s">
        <v>391</v>
      </c>
      <c r="Q34" s="223" t="s">
        <v>394</v>
      </c>
      <c r="R34" s="270">
        <v>2</v>
      </c>
      <c r="S34" s="264">
        <v>1</v>
      </c>
      <c r="T34" s="224">
        <f t="shared" ref="T34:T37" si="19">SUM(C34:M34)</f>
        <v>2.0833333333333332E-2</v>
      </c>
      <c r="U34" s="224">
        <f>U32+T34</f>
        <v>1</v>
      </c>
      <c r="V34" s="224">
        <f>V32+T34</f>
        <v>24.947916666666647</v>
      </c>
      <c r="W34" s="274">
        <f t="shared" ref="W34:X37" si="20">ROUND(T34/$T$78*100,2)</f>
        <v>0.45</v>
      </c>
      <c r="X34" s="335">
        <f t="shared" si="20"/>
        <v>21.59</v>
      </c>
      <c r="Y34" s="99">
        <f t="shared" ref="Y34:Y48" si="21">ROUND(T34/$U$17*100,2)</f>
        <v>0.06</v>
      </c>
      <c r="Z34" s="98">
        <f t="shared" ref="Z34:Z48" si="22">ROUND(V34/$U$17*100,2)</f>
        <v>66.260000000000005</v>
      </c>
      <c r="AA34" s="223" t="s">
        <v>391</v>
      </c>
      <c r="AB34" s="223" t="s">
        <v>391</v>
      </c>
      <c r="AC34" s="264">
        <v>1</v>
      </c>
      <c r="AD34" s="224">
        <v>2.7777777777777776E-2</v>
      </c>
      <c r="AE34" s="224">
        <f>AE32+AD34</f>
        <v>0.99305555555555547</v>
      </c>
      <c r="AF34" s="224">
        <f>AF32+AD34</f>
        <v>22.868055555555561</v>
      </c>
      <c r="AG34" s="454">
        <f t="shared" ref="AG34:AG48" si="23">ROUND(AD34/$AD$78*100,2)</f>
        <v>0.48</v>
      </c>
      <c r="AH34" s="454">
        <f t="shared" ref="AH34:AH48" si="24">ROUND(AE34/$AD$78*100,2)</f>
        <v>17.309999999999999</v>
      </c>
      <c r="AI34" s="99">
        <f t="shared" ref="AI34:AI49" si="25">ROUND(AD34/$Y$17*100,2)</f>
        <v>7.0000000000000007E-2</v>
      </c>
      <c r="AJ34" s="98">
        <f t="shared" ref="AJ34:AJ49" si="26">ROUND(AF34/$Y$17*100,2)</f>
        <v>60.68</v>
      </c>
      <c r="AK34" s="276" t="s">
        <v>90</v>
      </c>
      <c r="AL34" s="266">
        <v>1</v>
      </c>
      <c r="AM34" s="266">
        <v>4</v>
      </c>
      <c r="AN34" s="337">
        <f t="shared" ref="AN34:AN36" si="27">AM34/AL34*100</f>
        <v>400</v>
      </c>
      <c r="AO34" s="337">
        <f t="shared" ref="AO34:AO36" si="28">AD34/T34*100</f>
        <v>133.33333333333331</v>
      </c>
    </row>
    <row r="35" spans="1:41" ht="36">
      <c r="A35" s="356" t="s">
        <v>397</v>
      </c>
      <c r="B35" s="266">
        <v>1</v>
      </c>
      <c r="C35" s="266"/>
      <c r="D35" s="267"/>
      <c r="E35" s="291"/>
      <c r="F35" s="291"/>
      <c r="G35" s="291"/>
      <c r="H35" s="291"/>
      <c r="I35" s="358">
        <v>2.0833333333333332E-2</v>
      </c>
      <c r="J35" s="291"/>
      <c r="K35" s="379"/>
      <c r="L35" s="468"/>
      <c r="M35" s="438"/>
      <c r="N35" s="275" t="s">
        <v>87</v>
      </c>
      <c r="O35" s="223" t="s">
        <v>391</v>
      </c>
      <c r="P35" s="223" t="s">
        <v>391</v>
      </c>
      <c r="Q35" s="223" t="s">
        <v>394</v>
      </c>
      <c r="R35" s="270">
        <v>2</v>
      </c>
      <c r="S35" s="264">
        <v>1</v>
      </c>
      <c r="T35" s="224">
        <f t="shared" si="19"/>
        <v>2.0833333333333332E-2</v>
      </c>
      <c r="U35" s="224">
        <f>U34+T35</f>
        <v>1.0208333333333333</v>
      </c>
      <c r="V35" s="224">
        <f t="shared" ref="V35:V47" si="29">V34+T35</f>
        <v>24.968749999999979</v>
      </c>
      <c r="W35" s="274">
        <f t="shared" si="20"/>
        <v>0.45</v>
      </c>
      <c r="X35" s="335">
        <f t="shared" si="20"/>
        <v>22.04</v>
      </c>
      <c r="Y35" s="99">
        <f t="shared" si="21"/>
        <v>0.06</v>
      </c>
      <c r="Z35" s="98">
        <f t="shared" si="22"/>
        <v>66.319999999999993</v>
      </c>
      <c r="AA35" s="223" t="s">
        <v>391</v>
      </c>
      <c r="AB35" s="223" t="s">
        <v>391</v>
      </c>
      <c r="AC35" s="264">
        <v>1</v>
      </c>
      <c r="AD35" s="224">
        <v>2.7777777777777776E-2</v>
      </c>
      <c r="AE35" s="224">
        <f>AE34+AD35</f>
        <v>1.0208333333333333</v>
      </c>
      <c r="AF35" s="224">
        <f>AF34+AD35</f>
        <v>22.895833333333339</v>
      </c>
      <c r="AG35" s="454">
        <f t="shared" si="23"/>
        <v>0.48</v>
      </c>
      <c r="AH35" s="454">
        <f t="shared" si="24"/>
        <v>17.8</v>
      </c>
      <c r="AI35" s="99">
        <f t="shared" si="25"/>
        <v>7.0000000000000007E-2</v>
      </c>
      <c r="AJ35" s="98">
        <f t="shared" si="26"/>
        <v>60.76</v>
      </c>
      <c r="AK35" s="276" t="s">
        <v>90</v>
      </c>
      <c r="AL35" s="266">
        <v>1</v>
      </c>
      <c r="AM35" s="266">
        <v>4</v>
      </c>
      <c r="AN35" s="337">
        <f t="shared" si="27"/>
        <v>400</v>
      </c>
      <c r="AO35" s="337">
        <f t="shared" si="28"/>
        <v>133.33333333333331</v>
      </c>
    </row>
    <row r="36" spans="1:41" ht="36">
      <c r="A36" s="362" t="s">
        <v>398</v>
      </c>
      <c r="B36" s="266">
        <v>2</v>
      </c>
      <c r="C36" s="266"/>
      <c r="D36" s="466"/>
      <c r="E36" s="381"/>
      <c r="F36" s="231"/>
      <c r="G36" s="231"/>
      <c r="H36" s="267">
        <v>0.20833333333333334</v>
      </c>
      <c r="I36" s="267"/>
      <c r="J36" s="328"/>
      <c r="K36" s="436"/>
      <c r="L36" s="267">
        <v>0.20833333333333334</v>
      </c>
      <c r="M36" s="267"/>
      <c r="N36" s="550" t="s">
        <v>294</v>
      </c>
      <c r="O36" s="223" t="s">
        <v>391</v>
      </c>
      <c r="P36" s="223" t="s">
        <v>399</v>
      </c>
      <c r="Q36" s="223" t="s">
        <v>394</v>
      </c>
      <c r="R36" s="329">
        <v>4</v>
      </c>
      <c r="S36" s="264">
        <v>3</v>
      </c>
      <c r="T36" s="224">
        <f t="shared" si="19"/>
        <v>0.41666666666666669</v>
      </c>
      <c r="U36" s="224">
        <f t="shared" ref="U36:U37" si="30">U35+T36</f>
        <v>1.4375</v>
      </c>
      <c r="V36" s="224">
        <f t="shared" si="29"/>
        <v>25.385416666666647</v>
      </c>
      <c r="W36" s="274">
        <f t="shared" si="20"/>
        <v>9</v>
      </c>
      <c r="X36" s="335">
        <f t="shared" si="20"/>
        <v>31.03</v>
      </c>
      <c r="Y36" s="99">
        <f t="shared" si="21"/>
        <v>1.1100000000000001</v>
      </c>
      <c r="Z36" s="98">
        <f t="shared" si="22"/>
        <v>67.430000000000007</v>
      </c>
      <c r="AA36" s="223" t="s">
        <v>391</v>
      </c>
      <c r="AB36" s="223" t="s">
        <v>400</v>
      </c>
      <c r="AC36" s="264">
        <v>6</v>
      </c>
      <c r="AD36" s="224">
        <v>1.4027777777777777</v>
      </c>
      <c r="AE36" s="224">
        <f t="shared" ref="AE36" si="31">AE35+AD36</f>
        <v>2.4236111111111107</v>
      </c>
      <c r="AF36" s="224">
        <f t="shared" ref="AF36" si="32">AF35+AD36</f>
        <v>24.298611111111118</v>
      </c>
      <c r="AG36" s="454">
        <f t="shared" si="23"/>
        <v>24.46</v>
      </c>
      <c r="AH36" s="454">
        <f t="shared" si="24"/>
        <v>42.26</v>
      </c>
      <c r="AI36" s="99">
        <f t="shared" si="25"/>
        <v>3.72</v>
      </c>
      <c r="AJ36" s="98">
        <f t="shared" si="26"/>
        <v>64.48</v>
      </c>
      <c r="AK36" s="276" t="s">
        <v>90</v>
      </c>
      <c r="AL36" s="266">
        <v>100</v>
      </c>
      <c r="AM36" s="266">
        <v>240</v>
      </c>
      <c r="AN36" s="337">
        <f t="shared" si="27"/>
        <v>240</v>
      </c>
      <c r="AO36" s="337">
        <f t="shared" si="28"/>
        <v>336.66666666666663</v>
      </c>
    </row>
    <row r="37" spans="1:41" ht="36">
      <c r="A37" s="362" t="s">
        <v>401</v>
      </c>
      <c r="B37" s="266">
        <v>1</v>
      </c>
      <c r="C37" s="266"/>
      <c r="D37" s="440"/>
      <c r="E37" s="381"/>
      <c r="F37" s="436"/>
      <c r="G37" s="267">
        <v>8.3333333333333329E-2</v>
      </c>
      <c r="H37" s="328"/>
      <c r="I37" s="267"/>
      <c r="J37" s="267"/>
      <c r="K37" s="328"/>
      <c r="L37" s="267"/>
      <c r="M37" s="328"/>
      <c r="N37" s="467" t="s">
        <v>87</v>
      </c>
      <c r="O37" s="223" t="s">
        <v>392</v>
      </c>
      <c r="P37" s="223" t="s">
        <v>392</v>
      </c>
      <c r="Q37" s="223" t="s">
        <v>394</v>
      </c>
      <c r="R37" s="329">
        <v>3</v>
      </c>
      <c r="S37" s="264">
        <v>1</v>
      </c>
      <c r="T37" s="224">
        <f t="shared" si="19"/>
        <v>8.3333333333333329E-2</v>
      </c>
      <c r="U37" s="224">
        <f t="shared" si="30"/>
        <v>1.5208333333333333</v>
      </c>
      <c r="V37" s="224">
        <f t="shared" si="29"/>
        <v>25.468749999999979</v>
      </c>
      <c r="W37" s="274">
        <f t="shared" si="20"/>
        <v>1.8</v>
      </c>
      <c r="X37" s="335">
        <f t="shared" si="20"/>
        <v>32.83</v>
      </c>
      <c r="Y37" s="99">
        <f t="shared" si="21"/>
        <v>0.22</v>
      </c>
      <c r="Z37" s="98">
        <f t="shared" si="22"/>
        <v>67.650000000000006</v>
      </c>
      <c r="AA37" s="223" t="s">
        <v>392</v>
      </c>
      <c r="AB37" s="223" t="s">
        <v>399</v>
      </c>
      <c r="AC37" s="264">
        <v>2</v>
      </c>
      <c r="AD37" s="224">
        <v>5.5555555555555552E-2</v>
      </c>
      <c r="AE37" s="224">
        <f>AE36+AD37</f>
        <v>2.4791666666666661</v>
      </c>
      <c r="AF37" s="224">
        <f>AF36+AD37</f>
        <v>24.354166666666675</v>
      </c>
      <c r="AG37" s="454">
        <f t="shared" si="23"/>
        <v>0.97</v>
      </c>
      <c r="AH37" s="454">
        <f t="shared" si="24"/>
        <v>43.23</v>
      </c>
      <c r="AI37" s="99">
        <f t="shared" si="25"/>
        <v>0.15</v>
      </c>
      <c r="AJ37" s="98">
        <f t="shared" si="26"/>
        <v>64.63</v>
      </c>
      <c r="AK37" s="276" t="s">
        <v>90</v>
      </c>
      <c r="AL37" s="266">
        <v>1</v>
      </c>
      <c r="AM37" s="266">
        <v>1</v>
      </c>
      <c r="AN37" s="337">
        <f t="shared" ref="AN37:AN48" si="33">AM37/AL37*100</f>
        <v>100</v>
      </c>
      <c r="AO37" s="337">
        <f t="shared" ref="AO37:AO48" si="34">AD37/T37*100</f>
        <v>66.666666666666657</v>
      </c>
    </row>
    <row r="38" spans="1:41" ht="36">
      <c r="A38" s="362" t="s">
        <v>402</v>
      </c>
      <c r="B38" s="266">
        <v>1</v>
      </c>
      <c r="C38" s="266"/>
      <c r="D38" s="440"/>
      <c r="E38" s="381"/>
      <c r="F38" s="267">
        <v>2.0833333333333332E-2</v>
      </c>
      <c r="G38" s="267"/>
      <c r="H38" s="328"/>
      <c r="I38" s="267"/>
      <c r="J38" s="267"/>
      <c r="K38" s="328"/>
      <c r="L38" s="267"/>
      <c r="M38" s="328"/>
      <c r="N38" s="467" t="s">
        <v>87</v>
      </c>
      <c r="O38" s="223" t="s">
        <v>392</v>
      </c>
      <c r="P38" s="223" t="s">
        <v>392</v>
      </c>
      <c r="Q38" s="223" t="s">
        <v>394</v>
      </c>
      <c r="R38" s="329">
        <v>2</v>
      </c>
      <c r="S38" s="264">
        <v>1</v>
      </c>
      <c r="T38" s="224">
        <f t="shared" ref="T38:T42" si="35">SUM(C38:M38)</f>
        <v>2.0833333333333332E-2</v>
      </c>
      <c r="U38" s="224">
        <f t="shared" ref="U38:U45" si="36">U37+T38</f>
        <v>1.5416666666666665</v>
      </c>
      <c r="V38" s="224">
        <f t="shared" si="29"/>
        <v>25.489583333333311</v>
      </c>
      <c r="W38" s="274">
        <f t="shared" ref="W38:W47" si="37">ROUND(T38/$T$78*100,2)</f>
        <v>0.45</v>
      </c>
      <c r="X38" s="335">
        <f t="shared" ref="X38:X47" si="38">ROUND(U38/$T$78*100,2)</f>
        <v>33.28</v>
      </c>
      <c r="Y38" s="99">
        <f t="shared" si="21"/>
        <v>0.06</v>
      </c>
      <c r="Z38" s="98">
        <f t="shared" si="22"/>
        <v>67.7</v>
      </c>
      <c r="AA38" s="223" t="s">
        <v>392</v>
      </c>
      <c r="AB38" s="223" t="s">
        <v>392</v>
      </c>
      <c r="AC38" s="264">
        <v>1</v>
      </c>
      <c r="AD38" s="224">
        <v>1.7361111111111112E-2</v>
      </c>
      <c r="AE38" s="224">
        <f t="shared" ref="AE38:AE48" si="39">AE37+AD38</f>
        <v>2.4965277777777772</v>
      </c>
      <c r="AF38" s="224">
        <f t="shared" ref="AF38:AF48" si="40">AF37+AD38</f>
        <v>24.371527777777786</v>
      </c>
      <c r="AG38" s="454">
        <f t="shared" si="23"/>
        <v>0.3</v>
      </c>
      <c r="AH38" s="454">
        <f t="shared" si="24"/>
        <v>43.53</v>
      </c>
      <c r="AI38" s="99">
        <f t="shared" si="25"/>
        <v>0.05</v>
      </c>
      <c r="AJ38" s="98">
        <f t="shared" si="26"/>
        <v>64.67</v>
      </c>
      <c r="AK38" s="276" t="s">
        <v>90</v>
      </c>
      <c r="AL38" s="266">
        <v>1</v>
      </c>
      <c r="AM38" s="266">
        <v>1</v>
      </c>
      <c r="AN38" s="337">
        <f t="shared" si="33"/>
        <v>100</v>
      </c>
      <c r="AO38" s="337">
        <f t="shared" si="34"/>
        <v>83.333333333333343</v>
      </c>
    </row>
    <row r="39" spans="1:41" ht="36">
      <c r="A39" s="356" t="s">
        <v>403</v>
      </c>
      <c r="B39" s="266">
        <v>1</v>
      </c>
      <c r="C39" s="266"/>
      <c r="D39" s="440"/>
      <c r="E39" s="381"/>
      <c r="F39" s="436"/>
      <c r="G39" s="436"/>
      <c r="H39" s="328"/>
      <c r="I39" s="267"/>
      <c r="J39" s="267"/>
      <c r="K39" s="328"/>
      <c r="L39" s="267"/>
      <c r="M39" s="267">
        <v>8.3333333333333329E-2</v>
      </c>
      <c r="N39" s="467" t="s">
        <v>87</v>
      </c>
      <c r="O39" s="223" t="s">
        <v>392</v>
      </c>
      <c r="P39" s="223" t="s">
        <v>392</v>
      </c>
      <c r="Q39" s="223" t="s">
        <v>394</v>
      </c>
      <c r="R39" s="329">
        <v>2</v>
      </c>
      <c r="S39" s="264">
        <v>1</v>
      </c>
      <c r="T39" s="224">
        <f t="shared" si="35"/>
        <v>8.3333333333333329E-2</v>
      </c>
      <c r="U39" s="224">
        <f t="shared" si="36"/>
        <v>1.6249999999999998</v>
      </c>
      <c r="V39" s="224">
        <f t="shared" si="29"/>
        <v>25.572916666666643</v>
      </c>
      <c r="W39" s="274">
        <f t="shared" si="37"/>
        <v>1.8</v>
      </c>
      <c r="X39" s="335">
        <f t="shared" si="38"/>
        <v>35.08</v>
      </c>
      <c r="Y39" s="99">
        <f t="shared" si="21"/>
        <v>0.22</v>
      </c>
      <c r="Z39" s="98">
        <f t="shared" si="22"/>
        <v>67.92</v>
      </c>
      <c r="AA39" s="223" t="s">
        <v>392</v>
      </c>
      <c r="AB39" s="223" t="s">
        <v>392</v>
      </c>
      <c r="AC39" s="264">
        <v>1</v>
      </c>
      <c r="AD39" s="224">
        <v>8.3333333333333329E-2</v>
      </c>
      <c r="AE39" s="224">
        <f t="shared" si="39"/>
        <v>2.5798611111111107</v>
      </c>
      <c r="AF39" s="224">
        <f t="shared" si="40"/>
        <v>24.454861111111118</v>
      </c>
      <c r="AG39" s="454">
        <f t="shared" si="23"/>
        <v>1.45</v>
      </c>
      <c r="AH39" s="454">
        <f t="shared" si="24"/>
        <v>44.98</v>
      </c>
      <c r="AI39" s="99">
        <f t="shared" si="25"/>
        <v>0.22</v>
      </c>
      <c r="AJ39" s="98">
        <f t="shared" si="26"/>
        <v>64.900000000000006</v>
      </c>
      <c r="AK39" s="276" t="s">
        <v>90</v>
      </c>
      <c r="AL39" s="266">
        <v>1</v>
      </c>
      <c r="AM39" s="266">
        <v>1</v>
      </c>
      <c r="AN39" s="337">
        <f t="shared" si="33"/>
        <v>100</v>
      </c>
      <c r="AO39" s="337">
        <f t="shared" si="34"/>
        <v>100</v>
      </c>
    </row>
    <row r="40" spans="1:41" ht="36">
      <c r="A40" s="362" t="s">
        <v>404</v>
      </c>
      <c r="B40" s="266">
        <v>2</v>
      </c>
      <c r="C40" s="266"/>
      <c r="D40" s="440">
        <v>0.125</v>
      </c>
      <c r="E40" s="381"/>
      <c r="F40" s="436"/>
      <c r="G40" s="436"/>
      <c r="H40" s="328"/>
      <c r="I40" s="267">
        <v>0.125</v>
      </c>
      <c r="J40" s="267"/>
      <c r="K40" s="328"/>
      <c r="L40" s="267"/>
      <c r="M40" s="328"/>
      <c r="N40" s="467" t="s">
        <v>87</v>
      </c>
      <c r="O40" s="223" t="s">
        <v>392</v>
      </c>
      <c r="P40" s="223" t="s">
        <v>399</v>
      </c>
      <c r="Q40" s="223" t="s">
        <v>394</v>
      </c>
      <c r="R40" s="329">
        <v>3</v>
      </c>
      <c r="S40" s="264">
        <v>2</v>
      </c>
      <c r="T40" s="224">
        <f t="shared" si="35"/>
        <v>0.25</v>
      </c>
      <c r="U40" s="224">
        <f t="shared" si="36"/>
        <v>1.8749999999999998</v>
      </c>
      <c r="V40" s="224">
        <f t="shared" si="29"/>
        <v>25.822916666666643</v>
      </c>
      <c r="W40" s="274">
        <f t="shared" si="37"/>
        <v>5.4</v>
      </c>
      <c r="X40" s="335">
        <f t="shared" si="38"/>
        <v>40.479999999999997</v>
      </c>
      <c r="Y40" s="99">
        <f t="shared" si="21"/>
        <v>0.66</v>
      </c>
      <c r="Z40" s="98">
        <f t="shared" si="22"/>
        <v>68.59</v>
      </c>
      <c r="AA40" s="223" t="s">
        <v>392</v>
      </c>
      <c r="AB40" s="223" t="s">
        <v>399</v>
      </c>
      <c r="AC40" s="264">
        <v>2</v>
      </c>
      <c r="AD40" s="224">
        <v>0.33333333333333331</v>
      </c>
      <c r="AE40" s="224">
        <f t="shared" si="39"/>
        <v>2.9131944444444442</v>
      </c>
      <c r="AF40" s="224">
        <f t="shared" si="40"/>
        <v>24.78819444444445</v>
      </c>
      <c r="AG40" s="454">
        <f t="shared" si="23"/>
        <v>5.81</v>
      </c>
      <c r="AH40" s="454">
        <f t="shared" si="24"/>
        <v>50.79</v>
      </c>
      <c r="AI40" s="99">
        <f t="shared" si="25"/>
        <v>0.88</v>
      </c>
      <c r="AJ40" s="98">
        <f t="shared" si="26"/>
        <v>65.78</v>
      </c>
      <c r="AK40" s="276" t="s">
        <v>90</v>
      </c>
      <c r="AL40" s="266">
        <v>80</v>
      </c>
      <c r="AM40" s="266">
        <v>80</v>
      </c>
      <c r="AN40" s="337">
        <f t="shared" si="33"/>
        <v>100</v>
      </c>
      <c r="AO40" s="337">
        <f t="shared" si="34"/>
        <v>133.33333333333331</v>
      </c>
    </row>
    <row r="41" spans="1:41" ht="36">
      <c r="A41" s="362" t="s">
        <v>405</v>
      </c>
      <c r="B41" s="266">
        <v>1</v>
      </c>
      <c r="C41" s="266"/>
      <c r="D41" s="440"/>
      <c r="E41" s="381"/>
      <c r="F41" s="436"/>
      <c r="G41" s="436"/>
      <c r="H41" s="328"/>
      <c r="I41" s="267"/>
      <c r="J41" s="267"/>
      <c r="K41" s="267">
        <v>8.3333333333333329E-2</v>
      </c>
      <c r="L41" s="267"/>
      <c r="M41" s="328"/>
      <c r="N41" s="482" t="s">
        <v>87</v>
      </c>
      <c r="O41" s="223" t="s">
        <v>392</v>
      </c>
      <c r="P41" s="223" t="s">
        <v>399</v>
      </c>
      <c r="Q41" s="223" t="s">
        <v>394</v>
      </c>
      <c r="R41" s="329">
        <v>2</v>
      </c>
      <c r="S41" s="264">
        <v>2</v>
      </c>
      <c r="T41" s="224">
        <f t="shared" si="35"/>
        <v>8.3333333333333329E-2</v>
      </c>
      <c r="U41" s="224">
        <f t="shared" si="36"/>
        <v>1.958333333333333</v>
      </c>
      <c r="V41" s="224">
        <f t="shared" si="29"/>
        <v>25.906249999999975</v>
      </c>
      <c r="W41" s="274">
        <f t="shared" si="37"/>
        <v>1.8</v>
      </c>
      <c r="X41" s="335">
        <f t="shared" si="38"/>
        <v>42.28</v>
      </c>
      <c r="Y41" s="99">
        <f t="shared" si="21"/>
        <v>0.22</v>
      </c>
      <c r="Z41" s="98">
        <f t="shared" si="22"/>
        <v>68.81</v>
      </c>
      <c r="AA41" s="223" t="s">
        <v>392</v>
      </c>
      <c r="AB41" s="223" t="s">
        <v>399</v>
      </c>
      <c r="AC41" s="264">
        <v>2</v>
      </c>
      <c r="AD41" s="224">
        <v>0.16666666666666666</v>
      </c>
      <c r="AE41" s="224">
        <f t="shared" si="39"/>
        <v>3.0798611111111107</v>
      </c>
      <c r="AF41" s="224">
        <f t="shared" si="40"/>
        <v>24.954861111111118</v>
      </c>
      <c r="AG41" s="454">
        <f t="shared" si="23"/>
        <v>2.91</v>
      </c>
      <c r="AH41" s="454">
        <f t="shared" si="24"/>
        <v>53.7</v>
      </c>
      <c r="AI41" s="99">
        <f t="shared" si="25"/>
        <v>0.44</v>
      </c>
      <c r="AJ41" s="98">
        <f t="shared" si="26"/>
        <v>66.22</v>
      </c>
      <c r="AK41" s="276" t="s">
        <v>90</v>
      </c>
      <c r="AL41" s="266">
        <v>10</v>
      </c>
      <c r="AM41" s="266">
        <v>6</v>
      </c>
      <c r="AN41" s="337">
        <f t="shared" si="33"/>
        <v>60</v>
      </c>
      <c r="AO41" s="337">
        <f t="shared" si="34"/>
        <v>200</v>
      </c>
    </row>
    <row r="42" spans="1:41" ht="36">
      <c r="A42" s="362" t="s">
        <v>406</v>
      </c>
      <c r="B42" s="266">
        <v>2</v>
      </c>
      <c r="C42" s="440">
        <v>0.125</v>
      </c>
      <c r="D42" s="440"/>
      <c r="E42" s="381"/>
      <c r="F42" s="436"/>
      <c r="G42" s="436"/>
      <c r="H42" s="328"/>
      <c r="I42" s="267"/>
      <c r="J42" s="267"/>
      <c r="K42" s="328"/>
      <c r="L42" s="267"/>
      <c r="M42" s="440">
        <v>0.125</v>
      </c>
      <c r="N42" s="275" t="s">
        <v>87</v>
      </c>
      <c r="O42" s="481" t="s">
        <v>399</v>
      </c>
      <c r="P42" s="223" t="s">
        <v>399</v>
      </c>
      <c r="Q42" s="223" t="s">
        <v>394</v>
      </c>
      <c r="R42" s="329">
        <v>3</v>
      </c>
      <c r="S42" s="264">
        <v>1</v>
      </c>
      <c r="T42" s="224">
        <f t="shared" si="35"/>
        <v>0.25</v>
      </c>
      <c r="U42" s="224">
        <f t="shared" si="36"/>
        <v>2.208333333333333</v>
      </c>
      <c r="V42" s="224">
        <f t="shared" si="29"/>
        <v>26.156249999999975</v>
      </c>
      <c r="W42" s="274">
        <f t="shared" si="37"/>
        <v>5.4</v>
      </c>
      <c r="X42" s="335">
        <f t="shared" si="38"/>
        <v>47.68</v>
      </c>
      <c r="Y42" s="99">
        <f t="shared" si="21"/>
        <v>0.66</v>
      </c>
      <c r="Z42" s="98">
        <f t="shared" si="22"/>
        <v>69.47</v>
      </c>
      <c r="AA42" s="481" t="s">
        <v>399</v>
      </c>
      <c r="AB42" s="223" t="s">
        <v>407</v>
      </c>
      <c r="AC42" s="264">
        <v>2</v>
      </c>
      <c r="AD42" s="224">
        <v>0.2986111111111111</v>
      </c>
      <c r="AE42" s="224">
        <f t="shared" si="39"/>
        <v>3.3784722222222219</v>
      </c>
      <c r="AF42" s="224">
        <f t="shared" si="40"/>
        <v>25.253472222222229</v>
      </c>
      <c r="AG42" s="454">
        <f t="shared" si="23"/>
        <v>5.21</v>
      </c>
      <c r="AH42" s="454">
        <f t="shared" si="24"/>
        <v>58.91</v>
      </c>
      <c r="AI42" s="99">
        <f t="shared" si="25"/>
        <v>0.79</v>
      </c>
      <c r="AJ42" s="98">
        <f t="shared" si="26"/>
        <v>67.010000000000005</v>
      </c>
      <c r="AK42" s="276" t="s">
        <v>90</v>
      </c>
      <c r="AL42" s="266">
        <v>10</v>
      </c>
      <c r="AM42" s="266">
        <v>12</v>
      </c>
      <c r="AN42" s="337">
        <f t="shared" si="33"/>
        <v>120</v>
      </c>
      <c r="AO42" s="337">
        <f t="shared" si="34"/>
        <v>119.44444444444444</v>
      </c>
    </row>
    <row r="43" spans="1:41" ht="36">
      <c r="A43" s="362" t="s">
        <v>408</v>
      </c>
      <c r="B43" s="266">
        <v>1</v>
      </c>
      <c r="C43" s="266"/>
      <c r="D43" s="440"/>
      <c r="E43" s="381"/>
      <c r="F43" s="267">
        <v>8.3333333333333329E-2</v>
      </c>
      <c r="G43" s="436"/>
      <c r="H43" s="328"/>
      <c r="I43" s="267"/>
      <c r="J43" s="267"/>
      <c r="K43" s="328"/>
      <c r="L43" s="267"/>
      <c r="M43" s="486"/>
      <c r="N43" s="275" t="s">
        <v>87</v>
      </c>
      <c r="O43" s="481" t="s">
        <v>399</v>
      </c>
      <c r="P43" s="223" t="s">
        <v>399</v>
      </c>
      <c r="Q43" s="223" t="s">
        <v>394</v>
      </c>
      <c r="R43" s="329">
        <v>2</v>
      </c>
      <c r="S43" s="264">
        <v>1</v>
      </c>
      <c r="T43" s="224">
        <f t="shared" ref="T43:T48" si="41">SUM(C43:M43)</f>
        <v>8.3333333333333329E-2</v>
      </c>
      <c r="U43" s="224">
        <f t="shared" si="36"/>
        <v>2.2916666666666665</v>
      </c>
      <c r="V43" s="224">
        <f t="shared" si="29"/>
        <v>26.239583333333307</v>
      </c>
      <c r="W43" s="274">
        <f t="shared" si="37"/>
        <v>1.8</v>
      </c>
      <c r="X43" s="335">
        <f t="shared" si="38"/>
        <v>49.48</v>
      </c>
      <c r="Y43" s="99">
        <f t="shared" si="21"/>
        <v>0.22</v>
      </c>
      <c r="Z43" s="98">
        <f t="shared" si="22"/>
        <v>69.69</v>
      </c>
      <c r="AA43" s="223" t="s">
        <v>399</v>
      </c>
      <c r="AB43" s="223" t="s">
        <v>399</v>
      </c>
      <c r="AC43" s="264">
        <v>1</v>
      </c>
      <c r="AD43" s="224">
        <v>6.25E-2</v>
      </c>
      <c r="AE43" s="224">
        <f t="shared" si="39"/>
        <v>3.4409722222222219</v>
      </c>
      <c r="AF43" s="224">
        <f t="shared" si="40"/>
        <v>25.315972222222229</v>
      </c>
      <c r="AG43" s="454">
        <f t="shared" si="23"/>
        <v>1.0900000000000001</v>
      </c>
      <c r="AH43" s="454">
        <f t="shared" si="24"/>
        <v>60</v>
      </c>
      <c r="AI43" s="99">
        <f t="shared" si="25"/>
        <v>0.17</v>
      </c>
      <c r="AJ43" s="98">
        <f t="shared" si="26"/>
        <v>67.180000000000007</v>
      </c>
      <c r="AK43" s="276" t="s">
        <v>90</v>
      </c>
      <c r="AL43" s="266">
        <v>2</v>
      </c>
      <c r="AM43" s="266">
        <v>2</v>
      </c>
      <c r="AN43" s="337">
        <f t="shared" si="33"/>
        <v>100</v>
      </c>
      <c r="AO43" s="337">
        <f t="shared" si="34"/>
        <v>75</v>
      </c>
    </row>
    <row r="44" spans="1:41" ht="36">
      <c r="A44" s="362" t="s">
        <v>409</v>
      </c>
      <c r="B44" s="266">
        <v>1</v>
      </c>
      <c r="C44" s="266"/>
      <c r="D44" s="440"/>
      <c r="E44" s="381"/>
      <c r="F44" s="436"/>
      <c r="G44" s="267">
        <v>8.3333333333333329E-2</v>
      </c>
      <c r="H44" s="328"/>
      <c r="I44" s="267"/>
      <c r="J44" s="267"/>
      <c r="K44" s="328"/>
      <c r="L44" s="267"/>
      <c r="M44" s="328"/>
      <c r="N44" s="483" t="s">
        <v>87</v>
      </c>
      <c r="O44" s="223" t="s">
        <v>399</v>
      </c>
      <c r="P44" s="223" t="s">
        <v>399</v>
      </c>
      <c r="Q44" s="223" t="s">
        <v>394</v>
      </c>
      <c r="R44" s="329">
        <v>2</v>
      </c>
      <c r="S44" s="264">
        <v>1</v>
      </c>
      <c r="T44" s="224">
        <f t="shared" si="41"/>
        <v>8.3333333333333329E-2</v>
      </c>
      <c r="U44" s="224">
        <f t="shared" si="36"/>
        <v>2.375</v>
      </c>
      <c r="V44" s="224">
        <f t="shared" si="29"/>
        <v>26.322916666666639</v>
      </c>
      <c r="W44" s="274">
        <f t="shared" si="37"/>
        <v>1.8</v>
      </c>
      <c r="X44" s="335">
        <f t="shared" si="38"/>
        <v>51.27</v>
      </c>
      <c r="Y44" s="99">
        <f t="shared" si="21"/>
        <v>0.22</v>
      </c>
      <c r="Z44" s="98">
        <f t="shared" si="22"/>
        <v>69.92</v>
      </c>
      <c r="AA44" s="223" t="s">
        <v>399</v>
      </c>
      <c r="AB44" s="223" t="s">
        <v>399</v>
      </c>
      <c r="AC44" s="264">
        <v>1</v>
      </c>
      <c r="AD44" s="224">
        <v>6.9444444444444434E-2</v>
      </c>
      <c r="AE44" s="224">
        <f t="shared" si="39"/>
        <v>3.5104166666666665</v>
      </c>
      <c r="AF44" s="224">
        <f t="shared" si="40"/>
        <v>25.385416666666671</v>
      </c>
      <c r="AG44" s="454">
        <f t="shared" si="23"/>
        <v>1.21</v>
      </c>
      <c r="AH44" s="454">
        <f t="shared" si="24"/>
        <v>61.21</v>
      </c>
      <c r="AI44" s="99">
        <f t="shared" si="25"/>
        <v>0.18</v>
      </c>
      <c r="AJ44" s="98">
        <f t="shared" si="26"/>
        <v>67.37</v>
      </c>
      <c r="AK44" s="276" t="s">
        <v>90</v>
      </c>
      <c r="AL44" s="266">
        <v>1</v>
      </c>
      <c r="AM44" s="266">
        <v>1</v>
      </c>
      <c r="AN44" s="337">
        <f t="shared" si="33"/>
        <v>100</v>
      </c>
      <c r="AO44" s="337">
        <f t="shared" si="34"/>
        <v>83.333333333333329</v>
      </c>
    </row>
    <row r="45" spans="1:41" ht="36">
      <c r="A45" s="356" t="s">
        <v>410</v>
      </c>
      <c r="B45" s="266">
        <v>1</v>
      </c>
      <c r="C45" s="266"/>
      <c r="D45" s="440"/>
      <c r="E45" s="381"/>
      <c r="F45" s="436"/>
      <c r="G45" s="436"/>
      <c r="H45" s="328"/>
      <c r="I45" s="267"/>
      <c r="J45" s="267"/>
      <c r="K45" s="328"/>
      <c r="L45" s="267">
        <v>8.3333333333333329E-2</v>
      </c>
      <c r="M45" s="328"/>
      <c r="N45" s="467" t="s">
        <v>87</v>
      </c>
      <c r="O45" s="223" t="s">
        <v>407</v>
      </c>
      <c r="P45" s="223" t="s">
        <v>407</v>
      </c>
      <c r="Q45" s="223" t="s">
        <v>394</v>
      </c>
      <c r="R45" s="329">
        <v>2</v>
      </c>
      <c r="S45" s="264">
        <v>1</v>
      </c>
      <c r="T45" s="224">
        <f t="shared" si="41"/>
        <v>8.3333333333333329E-2</v>
      </c>
      <c r="U45" s="224">
        <f t="shared" si="36"/>
        <v>2.4583333333333335</v>
      </c>
      <c r="V45" s="224">
        <f t="shared" si="29"/>
        <v>26.406249999999972</v>
      </c>
      <c r="W45" s="274">
        <f t="shared" si="37"/>
        <v>1.8</v>
      </c>
      <c r="X45" s="335">
        <f t="shared" si="38"/>
        <v>53.07</v>
      </c>
      <c r="Y45" s="99">
        <f t="shared" si="21"/>
        <v>0.22</v>
      </c>
      <c r="Z45" s="98">
        <f t="shared" si="22"/>
        <v>70.14</v>
      </c>
      <c r="AA45" s="223" t="s">
        <v>407</v>
      </c>
      <c r="AB45" s="223" t="s">
        <v>407</v>
      </c>
      <c r="AC45" s="264">
        <v>1</v>
      </c>
      <c r="AD45" s="224">
        <v>4.1666666666666664E-2</v>
      </c>
      <c r="AE45" s="224">
        <f t="shared" si="39"/>
        <v>3.552083333333333</v>
      </c>
      <c r="AF45" s="224">
        <f t="shared" si="40"/>
        <v>25.427083333333339</v>
      </c>
      <c r="AG45" s="454">
        <f>ROUND(AD45/$AD$78*100,2)</f>
        <v>0.73</v>
      </c>
      <c r="AH45" s="454">
        <f>ROUND(AE45/$AD$78*100,2)</f>
        <v>61.93</v>
      </c>
      <c r="AI45" s="99">
        <f t="shared" si="25"/>
        <v>0.11</v>
      </c>
      <c r="AJ45" s="98">
        <f t="shared" si="26"/>
        <v>67.48</v>
      </c>
      <c r="AK45" s="276" t="s">
        <v>90</v>
      </c>
      <c r="AL45" s="266">
        <v>1</v>
      </c>
      <c r="AM45" s="266">
        <v>1</v>
      </c>
      <c r="AN45" s="337">
        <f t="shared" si="33"/>
        <v>100</v>
      </c>
      <c r="AO45" s="337">
        <f t="shared" si="34"/>
        <v>50</v>
      </c>
    </row>
    <row r="46" spans="1:41" ht="36">
      <c r="A46" s="362" t="s">
        <v>411</v>
      </c>
      <c r="B46" s="266">
        <v>1</v>
      </c>
      <c r="C46" s="266"/>
      <c r="D46" s="440"/>
      <c r="E46" s="381"/>
      <c r="F46" s="436"/>
      <c r="G46" s="436"/>
      <c r="H46" s="328"/>
      <c r="I46" s="267">
        <v>2.0833333333333332E-2</v>
      </c>
      <c r="J46" s="267"/>
      <c r="K46" s="328"/>
      <c r="L46" s="267"/>
      <c r="M46" s="328"/>
      <c r="N46" s="409" t="s">
        <v>263</v>
      </c>
      <c r="O46" s="223" t="s">
        <v>407</v>
      </c>
      <c r="P46" s="223" t="s">
        <v>407</v>
      </c>
      <c r="Q46" s="223" t="s">
        <v>394</v>
      </c>
      <c r="R46" s="329">
        <v>2</v>
      </c>
      <c r="S46" s="264">
        <v>1</v>
      </c>
      <c r="T46" s="224">
        <f t="shared" si="41"/>
        <v>2.0833333333333332E-2</v>
      </c>
      <c r="U46" s="224">
        <f>U45+T46</f>
        <v>2.479166666666667</v>
      </c>
      <c r="V46" s="224">
        <f t="shared" si="29"/>
        <v>26.427083333333304</v>
      </c>
      <c r="W46" s="274">
        <f t="shared" si="37"/>
        <v>0.45</v>
      </c>
      <c r="X46" s="335">
        <f t="shared" si="38"/>
        <v>53.52</v>
      </c>
      <c r="Y46" s="99">
        <f t="shared" si="21"/>
        <v>0.06</v>
      </c>
      <c r="Z46" s="98">
        <f t="shared" si="22"/>
        <v>70.19</v>
      </c>
      <c r="AA46" s="42" t="s">
        <v>124</v>
      </c>
      <c r="AB46" s="42" t="s">
        <v>124</v>
      </c>
      <c r="AC46" s="264">
        <v>0</v>
      </c>
      <c r="AD46" s="224">
        <v>0</v>
      </c>
      <c r="AE46" s="224">
        <f t="shared" si="39"/>
        <v>3.552083333333333</v>
      </c>
      <c r="AF46" s="224">
        <f t="shared" si="40"/>
        <v>25.427083333333339</v>
      </c>
      <c r="AG46" s="454">
        <f t="shared" si="23"/>
        <v>0</v>
      </c>
      <c r="AH46" s="454">
        <f t="shared" si="24"/>
        <v>61.93</v>
      </c>
      <c r="AI46" s="99">
        <f t="shared" si="25"/>
        <v>0</v>
      </c>
      <c r="AJ46" s="98">
        <f t="shared" si="26"/>
        <v>67.48</v>
      </c>
      <c r="AK46" s="276" t="s">
        <v>90</v>
      </c>
      <c r="AL46" s="266">
        <v>3</v>
      </c>
      <c r="AM46" s="266">
        <v>0</v>
      </c>
      <c r="AN46" s="337">
        <f>0*100</f>
        <v>0</v>
      </c>
      <c r="AO46" s="337">
        <f>AD46/T46*100</f>
        <v>0</v>
      </c>
    </row>
    <row r="47" spans="1:41" ht="36">
      <c r="A47" s="362" t="s">
        <v>412</v>
      </c>
      <c r="B47" s="266">
        <v>2</v>
      </c>
      <c r="C47" s="266"/>
      <c r="D47" s="440"/>
      <c r="E47" s="381"/>
      <c r="F47" s="436"/>
      <c r="G47" s="436"/>
      <c r="H47" s="328"/>
      <c r="I47" s="267"/>
      <c r="J47" s="267"/>
      <c r="K47" s="328"/>
      <c r="L47" s="267">
        <v>8.3333333333333329E-2</v>
      </c>
      <c r="M47" s="267">
        <v>8.3333333333333329E-2</v>
      </c>
      <c r="N47" s="467" t="s">
        <v>87</v>
      </c>
      <c r="O47" s="223" t="s">
        <v>413</v>
      </c>
      <c r="P47" s="223" t="s">
        <v>413</v>
      </c>
      <c r="Q47" s="223" t="s">
        <v>394</v>
      </c>
      <c r="R47" s="329">
        <v>3</v>
      </c>
      <c r="S47" s="264">
        <v>1</v>
      </c>
      <c r="T47" s="224">
        <f t="shared" si="41"/>
        <v>0.16666666666666666</v>
      </c>
      <c r="U47" s="224">
        <f>U46+T47</f>
        <v>2.6458333333333335</v>
      </c>
      <c r="V47" s="224">
        <f t="shared" si="29"/>
        <v>26.593749999999972</v>
      </c>
      <c r="W47" s="274">
        <f t="shared" si="37"/>
        <v>3.6</v>
      </c>
      <c r="X47" s="335">
        <f t="shared" si="38"/>
        <v>57.12</v>
      </c>
      <c r="Y47" s="99">
        <f t="shared" si="21"/>
        <v>0.44</v>
      </c>
      <c r="Z47" s="98">
        <f t="shared" si="22"/>
        <v>70.64</v>
      </c>
      <c r="AA47" s="223" t="s">
        <v>413</v>
      </c>
      <c r="AB47" s="223" t="s">
        <v>413</v>
      </c>
      <c r="AC47" s="264">
        <v>1</v>
      </c>
      <c r="AD47" s="224">
        <v>8.3333333333333329E-2</v>
      </c>
      <c r="AE47" s="224">
        <f t="shared" si="39"/>
        <v>3.6354166666666665</v>
      </c>
      <c r="AF47" s="224">
        <f t="shared" si="40"/>
        <v>25.510416666666671</v>
      </c>
      <c r="AG47" s="454">
        <f t="shared" si="23"/>
        <v>1.45</v>
      </c>
      <c r="AH47" s="454">
        <f t="shared" si="24"/>
        <v>63.39</v>
      </c>
      <c r="AI47" s="99">
        <f t="shared" si="25"/>
        <v>0.22</v>
      </c>
      <c r="AJ47" s="98">
        <f t="shared" si="26"/>
        <v>67.7</v>
      </c>
      <c r="AK47" s="276" t="s">
        <v>90</v>
      </c>
      <c r="AL47" s="266">
        <v>2</v>
      </c>
      <c r="AM47" s="266">
        <v>2</v>
      </c>
      <c r="AN47" s="337">
        <f t="shared" si="33"/>
        <v>100</v>
      </c>
      <c r="AO47" s="337">
        <f t="shared" si="34"/>
        <v>50</v>
      </c>
    </row>
    <row r="48" spans="1:41" ht="36">
      <c r="A48" s="356" t="s">
        <v>414</v>
      </c>
      <c r="B48" s="266">
        <v>1</v>
      </c>
      <c r="C48" s="353"/>
      <c r="D48" s="267"/>
      <c r="E48" s="357"/>
      <c r="F48" s="359"/>
      <c r="G48" s="359"/>
      <c r="H48" s="266"/>
      <c r="I48" s="266"/>
      <c r="J48" s="353">
        <v>2.0833333333333332E-2</v>
      </c>
      <c r="K48" s="365"/>
      <c r="L48" s="359"/>
      <c r="M48" s="359"/>
      <c r="N48" s="467" t="s">
        <v>87</v>
      </c>
      <c r="O48" s="223" t="s">
        <v>400</v>
      </c>
      <c r="P48" s="223" t="s">
        <v>400</v>
      </c>
      <c r="Q48" s="223" t="s">
        <v>394</v>
      </c>
      <c r="R48" s="329">
        <v>2</v>
      </c>
      <c r="S48" s="264">
        <v>1</v>
      </c>
      <c r="T48" s="224">
        <f t="shared" si="41"/>
        <v>2.0833333333333332E-2</v>
      </c>
      <c r="U48" s="224">
        <f>U47+T48</f>
        <v>2.666666666666667</v>
      </c>
      <c r="V48" s="224">
        <f>V47+T48</f>
        <v>26.614583333333304</v>
      </c>
      <c r="W48" s="274">
        <f>ROUND(T48/$T$78*100,2)</f>
        <v>0.45</v>
      </c>
      <c r="X48" s="335">
        <f>ROUND(U48/$T$78*100,2)</f>
        <v>57.57</v>
      </c>
      <c r="Y48" s="99">
        <f t="shared" si="21"/>
        <v>0.06</v>
      </c>
      <c r="Z48" s="98">
        <f t="shared" si="22"/>
        <v>70.69</v>
      </c>
      <c r="AA48" s="223" t="s">
        <v>394</v>
      </c>
      <c r="AB48" s="223" t="s">
        <v>394</v>
      </c>
      <c r="AC48" s="264">
        <v>1</v>
      </c>
      <c r="AD48" s="224">
        <v>1.3888888888888888E-2</v>
      </c>
      <c r="AE48" s="224">
        <f t="shared" si="39"/>
        <v>3.6493055555555554</v>
      </c>
      <c r="AF48" s="224">
        <f t="shared" si="40"/>
        <v>25.524305555555561</v>
      </c>
      <c r="AG48" s="454">
        <f t="shared" si="23"/>
        <v>0.24</v>
      </c>
      <c r="AH48" s="454">
        <f t="shared" si="24"/>
        <v>63.63</v>
      </c>
      <c r="AI48" s="99">
        <f t="shared" si="25"/>
        <v>0.04</v>
      </c>
      <c r="AJ48" s="98">
        <f t="shared" si="26"/>
        <v>67.73</v>
      </c>
      <c r="AK48" s="276" t="s">
        <v>90</v>
      </c>
      <c r="AL48" s="266">
        <v>4</v>
      </c>
      <c r="AM48" s="266">
        <v>4</v>
      </c>
      <c r="AN48" s="337">
        <f t="shared" si="33"/>
        <v>100</v>
      </c>
      <c r="AO48" s="337">
        <f t="shared" si="34"/>
        <v>66.666666666666657</v>
      </c>
    </row>
    <row r="49" spans="1:41" ht="47.4">
      <c r="A49" s="367" t="s">
        <v>116</v>
      </c>
      <c r="B49" s="368"/>
      <c r="C49" s="369">
        <f t="shared" ref="C49:M49" si="42">SUM(C34:C48)</f>
        <v>0.125</v>
      </c>
      <c r="D49" s="369">
        <f>SUM(D34:D48)</f>
        <v>0.14583333333333334</v>
      </c>
      <c r="E49" s="369">
        <f t="shared" si="42"/>
        <v>0</v>
      </c>
      <c r="F49" s="369">
        <f>SUM(F34:F48)</f>
        <v>0.10416666666666666</v>
      </c>
      <c r="G49" s="369">
        <f t="shared" si="42"/>
        <v>0.16666666666666666</v>
      </c>
      <c r="H49" s="369">
        <f t="shared" si="42"/>
        <v>0.20833333333333334</v>
      </c>
      <c r="I49" s="369">
        <f t="shared" si="42"/>
        <v>0.16666666666666669</v>
      </c>
      <c r="J49" s="369">
        <f t="shared" si="42"/>
        <v>2.0833333333333332E-2</v>
      </c>
      <c r="K49" s="369">
        <f t="shared" si="42"/>
        <v>8.3333333333333329E-2</v>
      </c>
      <c r="L49" s="369">
        <f t="shared" si="42"/>
        <v>0.375</v>
      </c>
      <c r="M49" s="369">
        <f t="shared" si="42"/>
        <v>0.29166666666666663</v>
      </c>
      <c r="N49" s="368"/>
      <c r="O49" s="368"/>
      <c r="P49" s="368"/>
      <c r="Q49" s="368"/>
      <c r="R49" s="368"/>
      <c r="S49" s="368"/>
      <c r="T49" s="369">
        <f>SUM(T34:T48)</f>
        <v>1.6875</v>
      </c>
      <c r="U49" s="369">
        <f>U48</f>
        <v>2.666666666666667</v>
      </c>
      <c r="V49" s="370">
        <f>V48</f>
        <v>26.614583333333304</v>
      </c>
      <c r="W49" s="371">
        <f>ROUND(T49/$T$78*100,2)</f>
        <v>36.43</v>
      </c>
      <c r="X49" s="372">
        <f>ROUND(U49/$T$78*100,2)</f>
        <v>57.57</v>
      </c>
      <c r="Y49" s="373">
        <f>ROUND(T49/$U$16*100,2)</f>
        <v>4.4800000000000004</v>
      </c>
      <c r="Z49" s="374">
        <f>ROUND(V49/$U$16*100,2)</f>
        <v>70.69</v>
      </c>
      <c r="AA49" s="368"/>
      <c r="AB49" s="368"/>
      <c r="AC49" s="368"/>
      <c r="AD49" s="369">
        <f>SUM(AD34:AD48)</f>
        <v>2.6840277777777777</v>
      </c>
      <c r="AE49" s="369">
        <f>AE48</f>
        <v>3.6493055555555554</v>
      </c>
      <c r="AF49" s="369">
        <f>AF48</f>
        <v>25.524305555555561</v>
      </c>
      <c r="AG49" s="368">
        <f>ROUND(AD49/$AD$78*100,2)</f>
        <v>46.8</v>
      </c>
      <c r="AH49" s="368">
        <f>ROUND(AE49/$AD$78*100,2)</f>
        <v>63.63</v>
      </c>
      <c r="AI49" s="101">
        <f t="shared" si="25"/>
        <v>7.12</v>
      </c>
      <c r="AJ49" s="102">
        <f t="shared" si="26"/>
        <v>67.73</v>
      </c>
      <c r="AK49" s="375"/>
      <c r="AL49" s="368"/>
      <c r="AM49" s="368"/>
      <c r="AN49" s="376"/>
      <c r="AO49" s="376"/>
    </row>
    <row r="50" spans="1:41" ht="47.4">
      <c r="A50" s="377" t="s">
        <v>186</v>
      </c>
      <c r="B50" s="606"/>
      <c r="C50" s="607"/>
      <c r="D50" s="607"/>
      <c r="E50" s="607"/>
      <c r="F50" s="607"/>
      <c r="G50" s="607"/>
      <c r="H50" s="607"/>
      <c r="I50" s="607"/>
      <c r="J50" s="607"/>
      <c r="K50" s="607"/>
      <c r="L50" s="607"/>
      <c r="M50" s="607"/>
      <c r="N50" s="607"/>
      <c r="O50" s="607"/>
      <c r="P50" s="607"/>
      <c r="Q50" s="607"/>
      <c r="R50" s="607"/>
      <c r="S50" s="607"/>
      <c r="T50" s="607"/>
      <c r="U50" s="607"/>
      <c r="V50" s="607"/>
      <c r="W50" s="607"/>
      <c r="X50" s="607"/>
      <c r="Y50" s="607"/>
      <c r="Z50" s="607"/>
      <c r="AA50" s="607"/>
      <c r="AB50" s="607"/>
      <c r="AC50" s="607"/>
      <c r="AD50" s="607"/>
      <c r="AE50" s="607"/>
      <c r="AF50" s="607"/>
      <c r="AG50" s="607"/>
      <c r="AH50" s="607"/>
      <c r="AI50" s="607"/>
      <c r="AJ50" s="607"/>
      <c r="AK50" s="607"/>
      <c r="AL50" s="607"/>
      <c r="AM50" s="607"/>
      <c r="AN50" s="607"/>
      <c r="AO50" s="608"/>
    </row>
    <row r="51" spans="1:41" ht="36">
      <c r="A51" s="378" t="s">
        <v>415</v>
      </c>
      <c r="B51" s="274">
        <v>1</v>
      </c>
      <c r="C51" s="381"/>
      <c r="D51" s="379"/>
      <c r="E51" s="354">
        <v>6.25E-2</v>
      </c>
      <c r="F51" s="357"/>
      <c r="G51" s="357"/>
      <c r="H51" s="357"/>
      <c r="I51" s="357"/>
      <c r="J51" s="267"/>
      <c r="K51" s="357"/>
      <c r="L51" s="357"/>
      <c r="M51" s="357"/>
      <c r="N51" s="467" t="s">
        <v>87</v>
      </c>
      <c r="O51" s="223" t="s">
        <v>392</v>
      </c>
      <c r="P51" s="223" t="s">
        <v>392</v>
      </c>
      <c r="Q51" s="223" t="s">
        <v>394</v>
      </c>
      <c r="R51" s="329">
        <v>3</v>
      </c>
      <c r="S51" s="264">
        <v>1</v>
      </c>
      <c r="T51" s="224">
        <f>SUM(C51:M51)</f>
        <v>6.25E-2</v>
      </c>
      <c r="U51" s="224">
        <f>U49+T51</f>
        <v>2.729166666666667</v>
      </c>
      <c r="V51" s="224">
        <f>V49+T51</f>
        <v>26.677083333333304</v>
      </c>
      <c r="W51" s="274">
        <f t="shared" ref="W51:X54" si="43">ROUND(T51/$T$78*100,2)</f>
        <v>1.35</v>
      </c>
      <c r="X51" s="335">
        <f t="shared" si="43"/>
        <v>58.92</v>
      </c>
      <c r="Y51" s="99">
        <f>ROUND(T51/$U$17*100,2)</f>
        <v>0.17</v>
      </c>
      <c r="Z51" s="98">
        <f>ROUND(V51/$U$17*100,2)</f>
        <v>70.86</v>
      </c>
      <c r="AA51" s="223" t="s">
        <v>392</v>
      </c>
      <c r="AB51" s="223" t="s">
        <v>392</v>
      </c>
      <c r="AC51" s="264">
        <v>1</v>
      </c>
      <c r="AD51" s="224">
        <v>0.11458333333333333</v>
      </c>
      <c r="AE51" s="224">
        <f>AE49+AD51</f>
        <v>3.7638888888888888</v>
      </c>
      <c r="AF51" s="224">
        <f>AF49+AD51</f>
        <v>25.638888888888893</v>
      </c>
      <c r="AG51" s="454">
        <f t="shared" ref="AG51:AG53" si="44">ROUND(AD51/$AD$78*100,2)</f>
        <v>2</v>
      </c>
      <c r="AH51" s="454">
        <f t="shared" ref="AH51:AH53" si="45">ROUND(AE51/$AD$78*100,2)</f>
        <v>65.63</v>
      </c>
      <c r="AI51" s="99">
        <f t="shared" ref="AI51:AI54" si="46">ROUND(AD51/$Y$17*100,2)</f>
        <v>0.3</v>
      </c>
      <c r="AJ51" s="98">
        <f t="shared" ref="AJ51:AJ54" si="47">ROUND(AF51/$Y$17*100,2)</f>
        <v>68.040000000000006</v>
      </c>
      <c r="AK51" s="276" t="s">
        <v>188</v>
      </c>
      <c r="AL51" s="291">
        <v>100</v>
      </c>
      <c r="AM51" s="432">
        <v>104</v>
      </c>
      <c r="AN51" s="337">
        <f>AM51/AL51*100</f>
        <v>104</v>
      </c>
      <c r="AO51" s="337">
        <f>AD51/T51*100</f>
        <v>183.33333333333331</v>
      </c>
    </row>
    <row r="52" spans="1:41" ht="36">
      <c r="A52" s="378" t="s">
        <v>416</v>
      </c>
      <c r="B52" s="470">
        <v>1</v>
      </c>
      <c r="C52" s="443"/>
      <c r="D52" s="477"/>
      <c r="E52" s="358">
        <v>4.1666666666666664E-2</v>
      </c>
      <c r="F52" s="478"/>
      <c r="G52" s="379"/>
      <c r="H52" s="357"/>
      <c r="I52" s="357"/>
      <c r="J52" s="359"/>
      <c r="K52" s="357"/>
      <c r="L52" s="357"/>
      <c r="M52" s="357"/>
      <c r="N52" s="467" t="s">
        <v>87</v>
      </c>
      <c r="O52" s="223" t="s">
        <v>399</v>
      </c>
      <c r="P52" s="223" t="s">
        <v>399</v>
      </c>
      <c r="Q52" s="223" t="s">
        <v>394</v>
      </c>
      <c r="R52" s="329">
        <v>3</v>
      </c>
      <c r="S52" s="264">
        <v>1</v>
      </c>
      <c r="T52" s="224">
        <f>SUM(D52:M52)</f>
        <v>4.1666666666666664E-2</v>
      </c>
      <c r="U52" s="224">
        <f>U51+T52</f>
        <v>2.7708333333333335</v>
      </c>
      <c r="V52" s="224">
        <f>V51+T52</f>
        <v>26.718749999999972</v>
      </c>
      <c r="W52" s="274">
        <f t="shared" si="43"/>
        <v>0.9</v>
      </c>
      <c r="X52" s="335">
        <f t="shared" si="43"/>
        <v>59.82</v>
      </c>
      <c r="Y52" s="99">
        <f>ROUND(T52/$U$17*100,2)</f>
        <v>0.11</v>
      </c>
      <c r="Z52" s="98">
        <f>ROUND(V52/$U$17*100,2)</f>
        <v>70.97</v>
      </c>
      <c r="AA52" s="223" t="s">
        <v>399</v>
      </c>
      <c r="AB52" s="223" t="s">
        <v>399</v>
      </c>
      <c r="AC52" s="264">
        <v>1</v>
      </c>
      <c r="AD52" s="224">
        <v>4.0972222222222222E-2</v>
      </c>
      <c r="AE52" s="224">
        <f>AE51+AD52</f>
        <v>3.8048611111111112</v>
      </c>
      <c r="AF52" s="224">
        <f>AF51+AD52</f>
        <v>25.679861111111116</v>
      </c>
      <c r="AG52" s="454">
        <f t="shared" si="44"/>
        <v>0.71</v>
      </c>
      <c r="AH52" s="454">
        <f t="shared" si="45"/>
        <v>66.34</v>
      </c>
      <c r="AI52" s="99">
        <f t="shared" si="46"/>
        <v>0.11</v>
      </c>
      <c r="AJ52" s="98">
        <f t="shared" si="47"/>
        <v>68.150000000000006</v>
      </c>
      <c r="AK52" s="276" t="s">
        <v>188</v>
      </c>
      <c r="AL52" s="266">
        <v>100</v>
      </c>
      <c r="AM52" s="433">
        <v>29</v>
      </c>
      <c r="AN52" s="337">
        <f>AM52/AL52*100</f>
        <v>28.999999999999996</v>
      </c>
      <c r="AO52" s="337">
        <f>AD52/T52*100</f>
        <v>98.333333333333343</v>
      </c>
    </row>
    <row r="53" spans="1:41" ht="36">
      <c r="A53" s="480" t="s">
        <v>417</v>
      </c>
      <c r="B53" s="274">
        <v>2</v>
      </c>
      <c r="C53" s="357"/>
      <c r="D53" s="267">
        <v>8.3333333333333329E-2</v>
      </c>
      <c r="E53" s="268"/>
      <c r="F53" s="357"/>
      <c r="G53" s="357"/>
      <c r="H53" s="478"/>
      <c r="I53" s="267">
        <v>8.3333333333333329E-2</v>
      </c>
      <c r="J53" s="380"/>
      <c r="K53" s="379"/>
      <c r="L53" s="379"/>
      <c r="M53" s="379"/>
      <c r="N53" s="467" t="s">
        <v>87</v>
      </c>
      <c r="O53" s="223" t="s">
        <v>400</v>
      </c>
      <c r="P53" s="223" t="s">
        <v>400</v>
      </c>
      <c r="Q53" s="223" t="s">
        <v>394</v>
      </c>
      <c r="R53" s="457">
        <v>4</v>
      </c>
      <c r="S53" s="264">
        <v>1</v>
      </c>
      <c r="T53" s="224">
        <f>SUM(D53:M53)</f>
        <v>0.16666666666666666</v>
      </c>
      <c r="U53" s="224">
        <f>U52+T53</f>
        <v>2.9375</v>
      </c>
      <c r="V53" s="224">
        <f>V52+T53</f>
        <v>26.885416666666639</v>
      </c>
      <c r="W53" s="274">
        <f t="shared" ref="W53" si="48">ROUND(T53/$T$78*100,2)</f>
        <v>3.6</v>
      </c>
      <c r="X53" s="335">
        <f t="shared" ref="X53" si="49">ROUND(U53/$T$78*100,2)</f>
        <v>63.42</v>
      </c>
      <c r="Y53" s="99">
        <f>ROUND(T53/$U$17*100,2)</f>
        <v>0.44</v>
      </c>
      <c r="Z53" s="98">
        <f>ROUND(V53/$U$17*100,2)</f>
        <v>71.41</v>
      </c>
      <c r="AA53" s="223" t="s">
        <v>413</v>
      </c>
      <c r="AB53" s="223" t="s">
        <v>400</v>
      </c>
      <c r="AC53" s="471">
        <v>1</v>
      </c>
      <c r="AD53" s="224">
        <v>0.16666666666666666</v>
      </c>
      <c r="AE53" s="224">
        <f>AE52+AD53</f>
        <v>3.9715277777777778</v>
      </c>
      <c r="AF53" s="224">
        <f>AF52+AD53</f>
        <v>25.846527777777784</v>
      </c>
      <c r="AG53" s="454">
        <f t="shared" si="44"/>
        <v>2.91</v>
      </c>
      <c r="AH53" s="454">
        <f t="shared" si="45"/>
        <v>69.25</v>
      </c>
      <c r="AI53" s="99">
        <f t="shared" si="46"/>
        <v>0.44</v>
      </c>
      <c r="AJ53" s="98">
        <f t="shared" si="47"/>
        <v>68.59</v>
      </c>
      <c r="AK53" s="276" t="s">
        <v>188</v>
      </c>
      <c r="AL53" s="291">
        <v>100</v>
      </c>
      <c r="AM53" s="432">
        <v>30</v>
      </c>
      <c r="AN53" s="337">
        <f t="shared" ref="AN53" si="50">AM53/AL53*100</f>
        <v>30</v>
      </c>
      <c r="AO53" s="337">
        <f t="shared" ref="AO53" si="51">AD53/T53*100</f>
        <v>100</v>
      </c>
    </row>
    <row r="54" spans="1:41" ht="47.4">
      <c r="A54" s="382" t="s">
        <v>116</v>
      </c>
      <c r="B54" s="479"/>
      <c r="C54" s="385">
        <f t="shared" ref="C54" si="52">SUM(C51:C53)</f>
        <v>0</v>
      </c>
      <c r="D54" s="385">
        <f>SUM(D51:D53)</f>
        <v>8.3333333333333329E-2</v>
      </c>
      <c r="E54" s="385">
        <f t="shared" ref="E54:M54" si="53">SUM(E51:E53)</f>
        <v>0.10416666666666666</v>
      </c>
      <c r="F54" s="385">
        <f t="shared" si="53"/>
        <v>0</v>
      </c>
      <c r="G54" s="385">
        <f t="shared" si="53"/>
        <v>0</v>
      </c>
      <c r="H54" s="385">
        <f t="shared" si="53"/>
        <v>0</v>
      </c>
      <c r="I54" s="385">
        <f>SUM(I51:I53)</f>
        <v>8.3333333333333329E-2</v>
      </c>
      <c r="J54" s="385">
        <f t="shared" si="53"/>
        <v>0</v>
      </c>
      <c r="K54" s="385">
        <f t="shared" si="53"/>
        <v>0</v>
      </c>
      <c r="L54" s="385">
        <f t="shared" si="53"/>
        <v>0</v>
      </c>
      <c r="M54" s="385">
        <f t="shared" si="53"/>
        <v>0</v>
      </c>
      <c r="N54" s="383"/>
      <c r="O54" s="383"/>
      <c r="P54" s="383"/>
      <c r="Q54" s="383"/>
      <c r="R54" s="386"/>
      <c r="S54" s="387"/>
      <c r="T54" s="388">
        <f>SUM(T51:T53)</f>
        <v>0.27083333333333331</v>
      </c>
      <c r="U54" s="384">
        <f>U53</f>
        <v>2.9375</v>
      </c>
      <c r="V54" s="384">
        <f>V53</f>
        <v>26.885416666666639</v>
      </c>
      <c r="W54" s="383">
        <f>ROUND(T54/$T$78*100,2)</f>
        <v>5.85</v>
      </c>
      <c r="X54" s="386">
        <f t="shared" si="43"/>
        <v>63.42</v>
      </c>
      <c r="Y54" s="389">
        <f>ROUND(T54/$U$16*100,2)</f>
        <v>0.72</v>
      </c>
      <c r="Z54" s="390">
        <f>ROUND(V54/$U$16*100,2)</f>
        <v>71.41</v>
      </c>
      <c r="AA54" s="383"/>
      <c r="AB54" s="383"/>
      <c r="AC54" s="383"/>
      <c r="AD54" s="384">
        <f>SUM(AD51:AD53)</f>
        <v>0.32222222222222219</v>
      </c>
      <c r="AE54" s="384">
        <f>AE53</f>
        <v>3.9715277777777778</v>
      </c>
      <c r="AF54" s="384">
        <f>AF53</f>
        <v>25.846527777777784</v>
      </c>
      <c r="AG54" s="391">
        <f>ROUND(AD54/$AD$78*100,2)</f>
        <v>5.62</v>
      </c>
      <c r="AH54" s="391">
        <f t="shared" ref="AH54" si="54">ROUND(AE54/$AD$78*100,2)</f>
        <v>69.25</v>
      </c>
      <c r="AI54" s="567">
        <f t="shared" si="46"/>
        <v>0.86</v>
      </c>
      <c r="AJ54" s="290">
        <f t="shared" si="47"/>
        <v>68.59</v>
      </c>
      <c r="AK54" s="392"/>
      <c r="AL54" s="383"/>
      <c r="AM54" s="383"/>
      <c r="AN54" s="393"/>
      <c r="AO54" s="393"/>
    </row>
    <row r="55" spans="1:41" ht="47.4">
      <c r="A55" s="394" t="s">
        <v>195</v>
      </c>
      <c r="B55" s="609"/>
      <c r="C55" s="610"/>
      <c r="D55" s="610"/>
      <c r="E55" s="610"/>
      <c r="F55" s="610"/>
      <c r="G55" s="610"/>
      <c r="H55" s="610"/>
      <c r="I55" s="610"/>
      <c r="J55" s="610"/>
      <c r="K55" s="610"/>
      <c r="L55" s="610"/>
      <c r="M55" s="610"/>
      <c r="N55" s="610"/>
      <c r="O55" s="610"/>
      <c r="P55" s="610"/>
      <c r="Q55" s="610"/>
      <c r="R55" s="610"/>
      <c r="S55" s="611"/>
      <c r="T55" s="610"/>
      <c r="U55" s="610"/>
      <c r="V55" s="610"/>
      <c r="W55" s="610"/>
      <c r="X55" s="610"/>
      <c r="Y55" s="610"/>
      <c r="Z55" s="610"/>
      <c r="AA55" s="610"/>
      <c r="AB55" s="610"/>
      <c r="AC55" s="610"/>
      <c r="AD55" s="610"/>
      <c r="AE55" s="610"/>
      <c r="AF55" s="610"/>
      <c r="AG55" s="610"/>
      <c r="AH55" s="610"/>
      <c r="AI55" s="610"/>
      <c r="AJ55" s="610"/>
      <c r="AK55" s="610"/>
      <c r="AL55" s="610"/>
      <c r="AM55" s="610"/>
      <c r="AN55" s="610"/>
      <c r="AO55" s="610"/>
    </row>
    <row r="56" spans="1:41" ht="36">
      <c r="A56" s="462" t="s">
        <v>418</v>
      </c>
      <c r="B56" s="464">
        <v>1</v>
      </c>
      <c r="C56" s="291"/>
      <c r="D56" s="291"/>
      <c r="E56" s="291"/>
      <c r="F56" s="358">
        <v>1.3888888888888888E-2</v>
      </c>
      <c r="G56" s="358"/>
      <c r="H56" s="291"/>
      <c r="I56" s="291"/>
      <c r="J56" s="291"/>
      <c r="K56" s="438"/>
      <c r="L56" s="379"/>
      <c r="M56" s="358"/>
      <c r="N56" s="467" t="s">
        <v>87</v>
      </c>
      <c r="O56" s="223" t="s">
        <v>392</v>
      </c>
      <c r="P56" s="223" t="s">
        <v>392</v>
      </c>
      <c r="Q56" s="223" t="s">
        <v>394</v>
      </c>
      <c r="R56" s="270">
        <v>1</v>
      </c>
      <c r="S56" s="264">
        <v>1</v>
      </c>
      <c r="T56" s="224">
        <f>SUM(C56:M56)</f>
        <v>1.3888888888888888E-2</v>
      </c>
      <c r="U56" s="224">
        <f>U54+T56</f>
        <v>2.9513888888888888</v>
      </c>
      <c r="V56" s="224">
        <f>V54+T56</f>
        <v>26.899305555555529</v>
      </c>
      <c r="W56" s="274">
        <f>ROUND(T56/$T$78*100,2)</f>
        <v>0.3</v>
      </c>
      <c r="X56" s="335">
        <f>ROUND(U56/$T$78*100,2)</f>
        <v>63.72</v>
      </c>
      <c r="Y56" s="99">
        <f t="shared" ref="Y56:Y68" si="55">ROUND(T56/$U$17*100,2)</f>
        <v>0.04</v>
      </c>
      <c r="Z56" s="98">
        <f t="shared" ref="Z56:Z68" si="56">ROUND(V56/$U$17*100,2)</f>
        <v>71.45</v>
      </c>
      <c r="AA56" s="223" t="s">
        <v>392</v>
      </c>
      <c r="AB56" s="223" t="s">
        <v>392</v>
      </c>
      <c r="AC56" s="264">
        <v>1</v>
      </c>
      <c r="AD56" s="224">
        <v>1.3888888888888888E-2</v>
      </c>
      <c r="AE56" s="224">
        <f>AE54+AD56</f>
        <v>3.9854166666666666</v>
      </c>
      <c r="AF56" s="224">
        <f>AF54+AD56</f>
        <v>25.860416666666673</v>
      </c>
      <c r="AG56" s="454">
        <f t="shared" ref="AG56:AG66" si="57">ROUND(AD56/$AD$78*100,2)</f>
        <v>0.24</v>
      </c>
      <c r="AH56" s="454">
        <f t="shared" ref="AH56:AH66" si="58">ROUND(AE56/$AD$78*100,2)</f>
        <v>69.489999999999995</v>
      </c>
      <c r="AI56" s="99">
        <f t="shared" ref="AI56:AI69" si="59">ROUND(AD56/$Y$17*100,2)</f>
        <v>0.04</v>
      </c>
      <c r="AJ56" s="98">
        <f t="shared" ref="AJ56:AJ69" si="60">ROUND(AF56/$Y$17*100,2)</f>
        <v>68.63</v>
      </c>
      <c r="AK56" s="336" t="s">
        <v>123</v>
      </c>
      <c r="AL56" s="430" t="s">
        <v>124</v>
      </c>
      <c r="AM56" s="430" t="s">
        <v>124</v>
      </c>
      <c r="AN56" s="431" t="s">
        <v>124</v>
      </c>
      <c r="AO56" s="337">
        <f t="shared" ref="AO56:AO68" si="61">AD56/T56*100</f>
        <v>100</v>
      </c>
    </row>
    <row r="57" spans="1:41" ht="36">
      <c r="A57" s="463" t="s">
        <v>419</v>
      </c>
      <c r="B57" s="472">
        <v>1</v>
      </c>
      <c r="C57" s="328"/>
      <c r="D57" s="328"/>
      <c r="E57" s="442"/>
      <c r="F57" s="358"/>
      <c r="G57" s="267"/>
      <c r="H57" s="328"/>
      <c r="I57" s="328"/>
      <c r="J57" s="436">
        <v>6.25E-2</v>
      </c>
      <c r="K57" s="267"/>
      <c r="L57" s="381"/>
      <c r="M57" s="267"/>
      <c r="N57" s="482" t="s">
        <v>87</v>
      </c>
      <c r="O57" s="223" t="s">
        <v>392</v>
      </c>
      <c r="P57" s="223" t="s">
        <v>392</v>
      </c>
      <c r="Q57" s="223" t="s">
        <v>394</v>
      </c>
      <c r="R57" s="270">
        <v>3</v>
      </c>
      <c r="S57" s="264">
        <v>1</v>
      </c>
      <c r="T57" s="224">
        <f t="shared" ref="T57:T67" si="62">SUM(C57:M57)</f>
        <v>6.25E-2</v>
      </c>
      <c r="U57" s="224">
        <f t="shared" ref="U57:U67" si="63">U56+T57</f>
        <v>3.0138888888888888</v>
      </c>
      <c r="V57" s="224">
        <f t="shared" ref="V57:V67" si="64">V56+T57</f>
        <v>26.961805555555529</v>
      </c>
      <c r="W57" s="274">
        <f t="shared" ref="W57:W67" si="65">ROUND(T57/$T$78*100,2)</f>
        <v>1.35</v>
      </c>
      <c r="X57" s="335">
        <f t="shared" ref="X57:X67" si="66">ROUND(U57/$T$78*100,2)</f>
        <v>65.069999999999993</v>
      </c>
      <c r="Y57" s="99">
        <f t="shared" si="55"/>
        <v>0.17</v>
      </c>
      <c r="Z57" s="98">
        <f t="shared" si="56"/>
        <v>71.61</v>
      </c>
      <c r="AA57" s="223" t="s">
        <v>392</v>
      </c>
      <c r="AB57" s="223" t="s">
        <v>392</v>
      </c>
      <c r="AC57" s="264">
        <v>1</v>
      </c>
      <c r="AD57" s="224">
        <v>4.1666666666666664E-2</v>
      </c>
      <c r="AE57" s="224">
        <f t="shared" ref="AE57:AE68" si="67">AE56+AD57</f>
        <v>4.0270833333333336</v>
      </c>
      <c r="AF57" s="224">
        <f t="shared" ref="AF57:AF68" si="68">AF56+AD57</f>
        <v>25.902083333333341</v>
      </c>
      <c r="AG57" s="454">
        <f t="shared" si="57"/>
        <v>0.73</v>
      </c>
      <c r="AH57" s="454">
        <f t="shared" si="58"/>
        <v>70.209999999999994</v>
      </c>
      <c r="AI57" s="99">
        <f t="shared" si="59"/>
        <v>0.11</v>
      </c>
      <c r="AJ57" s="98">
        <f t="shared" si="60"/>
        <v>68.739999999999995</v>
      </c>
      <c r="AK57" s="336" t="s">
        <v>123</v>
      </c>
      <c r="AL57" s="430" t="s">
        <v>124</v>
      </c>
      <c r="AM57" s="430" t="s">
        <v>124</v>
      </c>
      <c r="AN57" s="431" t="s">
        <v>124</v>
      </c>
      <c r="AO57" s="337">
        <f t="shared" si="61"/>
        <v>66.666666666666657</v>
      </c>
    </row>
    <row r="58" spans="1:41" ht="36">
      <c r="A58" s="463" t="s">
        <v>420</v>
      </c>
      <c r="B58" s="472">
        <v>1</v>
      </c>
      <c r="C58" s="328"/>
      <c r="D58" s="486"/>
      <c r="E58" s="328"/>
      <c r="F58" s="267"/>
      <c r="G58" s="451"/>
      <c r="H58" s="328"/>
      <c r="I58" s="328"/>
      <c r="J58" s="469">
        <v>4.1666666666666664E-2</v>
      </c>
      <c r="K58" s="267"/>
      <c r="L58" s="381"/>
      <c r="M58" s="440"/>
      <c r="N58" s="275" t="s">
        <v>87</v>
      </c>
      <c r="O58" s="481" t="s">
        <v>399</v>
      </c>
      <c r="P58" s="223" t="s">
        <v>399</v>
      </c>
      <c r="Q58" s="223" t="s">
        <v>394</v>
      </c>
      <c r="R58" s="270">
        <v>3</v>
      </c>
      <c r="S58" s="264">
        <v>1</v>
      </c>
      <c r="T58" s="224">
        <f t="shared" si="62"/>
        <v>4.1666666666666664E-2</v>
      </c>
      <c r="U58" s="224">
        <f t="shared" si="63"/>
        <v>3.0555555555555554</v>
      </c>
      <c r="V58" s="224">
        <f t="shared" si="64"/>
        <v>27.003472222222197</v>
      </c>
      <c r="W58" s="274">
        <f t="shared" si="65"/>
        <v>0.9</v>
      </c>
      <c r="X58" s="335">
        <f t="shared" si="66"/>
        <v>65.97</v>
      </c>
      <c r="Y58" s="99">
        <f t="shared" si="55"/>
        <v>0.11</v>
      </c>
      <c r="Z58" s="98">
        <f t="shared" si="56"/>
        <v>71.72</v>
      </c>
      <c r="AA58" s="223" t="s">
        <v>407</v>
      </c>
      <c r="AB58" s="223" t="s">
        <v>407</v>
      </c>
      <c r="AC58" s="264">
        <v>1</v>
      </c>
      <c r="AD58" s="224">
        <v>1.3888888888888888E-2</v>
      </c>
      <c r="AE58" s="224">
        <f t="shared" si="67"/>
        <v>4.0409722222222229</v>
      </c>
      <c r="AF58" s="224">
        <f t="shared" si="68"/>
        <v>25.91597222222223</v>
      </c>
      <c r="AG58" s="454">
        <f t="shared" si="57"/>
        <v>0.24</v>
      </c>
      <c r="AH58" s="454">
        <f t="shared" si="58"/>
        <v>70.459999999999994</v>
      </c>
      <c r="AI58" s="99">
        <f t="shared" si="59"/>
        <v>0.04</v>
      </c>
      <c r="AJ58" s="98">
        <f t="shared" si="60"/>
        <v>68.77</v>
      </c>
      <c r="AK58" s="336" t="s">
        <v>123</v>
      </c>
      <c r="AL58" s="430" t="s">
        <v>124</v>
      </c>
      <c r="AM58" s="430" t="s">
        <v>124</v>
      </c>
      <c r="AN58" s="431" t="s">
        <v>124</v>
      </c>
      <c r="AO58" s="337">
        <f t="shared" si="61"/>
        <v>33.333333333333329</v>
      </c>
    </row>
    <row r="59" spans="1:41" ht="36">
      <c r="A59" s="463" t="s">
        <v>421</v>
      </c>
      <c r="B59" s="441">
        <v>1</v>
      </c>
      <c r="C59" s="328"/>
      <c r="D59" s="486"/>
      <c r="E59" s="328"/>
      <c r="F59" s="267"/>
      <c r="G59" s="451"/>
      <c r="H59" s="328"/>
      <c r="I59" s="328"/>
      <c r="J59" s="328"/>
      <c r="K59" s="440">
        <v>0.125</v>
      </c>
      <c r="L59" s="381"/>
      <c r="M59" s="440"/>
      <c r="N59" s="275" t="s">
        <v>87</v>
      </c>
      <c r="O59" s="481" t="s">
        <v>407</v>
      </c>
      <c r="P59" s="223" t="s">
        <v>407</v>
      </c>
      <c r="Q59" s="223" t="s">
        <v>394</v>
      </c>
      <c r="R59" s="270">
        <v>2</v>
      </c>
      <c r="S59" s="264">
        <v>1</v>
      </c>
      <c r="T59" s="224">
        <f t="shared" si="62"/>
        <v>0.125</v>
      </c>
      <c r="U59" s="224">
        <f t="shared" si="63"/>
        <v>3.1805555555555554</v>
      </c>
      <c r="V59" s="224">
        <f t="shared" si="64"/>
        <v>27.128472222222197</v>
      </c>
      <c r="W59" s="274">
        <f t="shared" si="65"/>
        <v>2.7</v>
      </c>
      <c r="X59" s="335">
        <f t="shared" si="66"/>
        <v>68.67</v>
      </c>
      <c r="Y59" s="99">
        <f t="shared" si="55"/>
        <v>0.33</v>
      </c>
      <c r="Z59" s="98">
        <f t="shared" si="56"/>
        <v>72.06</v>
      </c>
      <c r="AA59" s="223" t="s">
        <v>407</v>
      </c>
      <c r="AB59" s="223" t="s">
        <v>407</v>
      </c>
      <c r="AC59" s="264">
        <v>1</v>
      </c>
      <c r="AD59" s="224">
        <v>6.25E-2</v>
      </c>
      <c r="AE59" s="224">
        <f t="shared" si="67"/>
        <v>4.1034722222222229</v>
      </c>
      <c r="AF59" s="224">
        <f t="shared" si="68"/>
        <v>25.97847222222223</v>
      </c>
      <c r="AG59" s="454">
        <f t="shared" si="57"/>
        <v>1.0900000000000001</v>
      </c>
      <c r="AH59" s="454">
        <f t="shared" si="58"/>
        <v>71.55</v>
      </c>
      <c r="AI59" s="99">
        <f t="shared" si="59"/>
        <v>0.17</v>
      </c>
      <c r="AJ59" s="98">
        <f t="shared" si="60"/>
        <v>68.94</v>
      </c>
      <c r="AK59" s="336" t="s">
        <v>123</v>
      </c>
      <c r="AL59" s="430" t="s">
        <v>124</v>
      </c>
      <c r="AM59" s="430" t="s">
        <v>124</v>
      </c>
      <c r="AN59" s="431" t="s">
        <v>124</v>
      </c>
      <c r="AO59" s="337">
        <f t="shared" si="61"/>
        <v>50</v>
      </c>
    </row>
    <row r="60" spans="1:41" ht="36">
      <c r="A60" s="465" t="s">
        <v>422</v>
      </c>
      <c r="B60" s="441">
        <v>1</v>
      </c>
      <c r="C60" s="328"/>
      <c r="D60" s="486"/>
      <c r="E60" s="328"/>
      <c r="F60" s="267"/>
      <c r="G60" s="451"/>
      <c r="H60" s="328"/>
      <c r="I60" s="328"/>
      <c r="J60" s="328"/>
      <c r="K60" s="267"/>
      <c r="L60" s="267">
        <v>2.0833333333333332E-2</v>
      </c>
      <c r="N60" s="275" t="s">
        <v>87</v>
      </c>
      <c r="O60" s="481" t="s">
        <v>407</v>
      </c>
      <c r="P60" s="223" t="s">
        <v>407</v>
      </c>
      <c r="Q60" s="223" t="s">
        <v>394</v>
      </c>
      <c r="R60" s="270">
        <v>1</v>
      </c>
      <c r="S60" s="264">
        <v>1</v>
      </c>
      <c r="T60" s="224">
        <f t="shared" si="62"/>
        <v>2.0833333333333332E-2</v>
      </c>
      <c r="U60" s="224">
        <f t="shared" si="63"/>
        <v>3.2013888888888888</v>
      </c>
      <c r="V60" s="224">
        <f t="shared" si="64"/>
        <v>27.149305555555529</v>
      </c>
      <c r="W60" s="274">
        <f t="shared" si="65"/>
        <v>0.45</v>
      </c>
      <c r="X60" s="335">
        <f t="shared" si="66"/>
        <v>69.12</v>
      </c>
      <c r="Y60" s="99">
        <f t="shared" si="55"/>
        <v>0.06</v>
      </c>
      <c r="Z60" s="98">
        <f t="shared" si="56"/>
        <v>72.11</v>
      </c>
      <c r="AA60" s="223" t="s">
        <v>407</v>
      </c>
      <c r="AB60" s="223" t="s">
        <v>407</v>
      </c>
      <c r="AC60" s="264">
        <v>1</v>
      </c>
      <c r="AD60" s="224">
        <v>2.0833333333333332E-2</v>
      </c>
      <c r="AE60" s="224">
        <f t="shared" si="67"/>
        <v>4.1243055555555559</v>
      </c>
      <c r="AF60" s="224">
        <f t="shared" si="68"/>
        <v>25.999305555555562</v>
      </c>
      <c r="AG60" s="454">
        <f t="shared" si="57"/>
        <v>0.36</v>
      </c>
      <c r="AH60" s="454">
        <f t="shared" si="58"/>
        <v>71.91</v>
      </c>
      <c r="AI60" s="99">
        <f t="shared" si="59"/>
        <v>0.06</v>
      </c>
      <c r="AJ60" s="98">
        <f t="shared" si="60"/>
        <v>68.989999999999995</v>
      </c>
      <c r="AK60" s="336" t="s">
        <v>123</v>
      </c>
      <c r="AL60" s="430" t="s">
        <v>124</v>
      </c>
      <c r="AM60" s="430" t="s">
        <v>124</v>
      </c>
      <c r="AN60" s="431" t="s">
        <v>124</v>
      </c>
      <c r="AO60" s="337">
        <f t="shared" si="61"/>
        <v>100</v>
      </c>
    </row>
    <row r="61" spans="1:41" ht="36">
      <c r="A61" s="475" t="s">
        <v>423</v>
      </c>
      <c r="B61" s="476">
        <v>1</v>
      </c>
      <c r="C61" s="442"/>
      <c r="D61" s="487"/>
      <c r="E61" s="328"/>
      <c r="F61" s="267"/>
      <c r="G61" s="450"/>
      <c r="H61" s="442"/>
      <c r="I61" s="328"/>
      <c r="J61" s="328"/>
      <c r="K61" s="267"/>
      <c r="L61" s="381"/>
      <c r="M61" s="440">
        <v>2.0833333333333332E-2</v>
      </c>
      <c r="N61" s="275" t="s">
        <v>87</v>
      </c>
      <c r="O61" s="481" t="s">
        <v>407</v>
      </c>
      <c r="P61" s="223" t="s">
        <v>407</v>
      </c>
      <c r="Q61" s="223" t="s">
        <v>394</v>
      </c>
      <c r="R61" s="270">
        <v>1</v>
      </c>
      <c r="S61" s="264">
        <v>1</v>
      </c>
      <c r="T61" s="224">
        <f t="shared" si="62"/>
        <v>2.0833333333333332E-2</v>
      </c>
      <c r="U61" s="224">
        <f t="shared" si="63"/>
        <v>3.2222222222222223</v>
      </c>
      <c r="V61" s="224">
        <f t="shared" si="64"/>
        <v>27.170138888888861</v>
      </c>
      <c r="W61" s="274">
        <f t="shared" si="65"/>
        <v>0.45</v>
      </c>
      <c r="X61" s="335">
        <f t="shared" si="66"/>
        <v>69.569999999999993</v>
      </c>
      <c r="Y61" s="99">
        <f t="shared" si="55"/>
        <v>0.06</v>
      </c>
      <c r="Z61" s="98">
        <f t="shared" si="56"/>
        <v>72.17</v>
      </c>
      <c r="AA61" s="223" t="s">
        <v>407</v>
      </c>
      <c r="AB61" s="223" t="s">
        <v>407</v>
      </c>
      <c r="AC61" s="264">
        <v>1</v>
      </c>
      <c r="AD61" s="224">
        <v>1.3888888888888888E-2</v>
      </c>
      <c r="AE61" s="224">
        <f t="shared" si="67"/>
        <v>4.1381944444444452</v>
      </c>
      <c r="AF61" s="224">
        <f t="shared" si="68"/>
        <v>26.013194444444451</v>
      </c>
      <c r="AG61" s="454">
        <f t="shared" si="57"/>
        <v>0.24</v>
      </c>
      <c r="AH61" s="454">
        <f t="shared" si="58"/>
        <v>72.150000000000006</v>
      </c>
      <c r="AI61" s="99">
        <f t="shared" si="59"/>
        <v>0.04</v>
      </c>
      <c r="AJ61" s="98">
        <f t="shared" si="60"/>
        <v>69.03</v>
      </c>
      <c r="AK61" s="336" t="s">
        <v>123</v>
      </c>
      <c r="AL61" s="430" t="s">
        <v>124</v>
      </c>
      <c r="AM61" s="430" t="s">
        <v>124</v>
      </c>
      <c r="AN61" s="431" t="s">
        <v>124</v>
      </c>
      <c r="AO61" s="337">
        <f t="shared" si="61"/>
        <v>66.666666666666657</v>
      </c>
    </row>
    <row r="62" spans="1:41" ht="36">
      <c r="A62" s="463" t="s">
        <v>424</v>
      </c>
      <c r="B62" s="328">
        <v>2</v>
      </c>
      <c r="C62" s="328"/>
      <c r="D62" s="488"/>
      <c r="E62" s="231"/>
      <c r="F62" s="267">
        <v>2.0833333333333332E-2</v>
      </c>
      <c r="G62" s="451"/>
      <c r="H62" s="328"/>
      <c r="I62" s="474"/>
      <c r="J62" s="328"/>
      <c r="K62" s="267"/>
      <c r="L62" s="381"/>
      <c r="M62" s="267"/>
      <c r="N62" s="483" t="s">
        <v>87</v>
      </c>
      <c r="O62" s="223" t="s">
        <v>407</v>
      </c>
      <c r="P62" s="223" t="s">
        <v>407</v>
      </c>
      <c r="Q62" s="223" t="s">
        <v>394</v>
      </c>
      <c r="R62" s="270">
        <v>1</v>
      </c>
      <c r="S62" s="264">
        <v>1</v>
      </c>
      <c r="T62" s="224">
        <f t="shared" si="62"/>
        <v>2.0833333333333332E-2</v>
      </c>
      <c r="U62" s="224">
        <f t="shared" si="63"/>
        <v>3.2430555555555558</v>
      </c>
      <c r="V62" s="224">
        <f t="shared" si="64"/>
        <v>27.190972222222193</v>
      </c>
      <c r="W62" s="274">
        <f t="shared" si="65"/>
        <v>0.45</v>
      </c>
      <c r="X62" s="335">
        <f t="shared" si="66"/>
        <v>70.010000000000005</v>
      </c>
      <c r="Y62" s="99">
        <f t="shared" si="55"/>
        <v>0.06</v>
      </c>
      <c r="Z62" s="98">
        <f t="shared" si="56"/>
        <v>72.22</v>
      </c>
      <c r="AA62" s="223" t="s">
        <v>407</v>
      </c>
      <c r="AB62" s="223" t="s">
        <v>407</v>
      </c>
      <c r="AC62" s="264">
        <v>1</v>
      </c>
      <c r="AD62" s="224">
        <v>2.0833333333333332E-2</v>
      </c>
      <c r="AE62" s="224">
        <f t="shared" si="67"/>
        <v>4.1590277777777782</v>
      </c>
      <c r="AF62" s="224">
        <f t="shared" si="68"/>
        <v>26.034027777777784</v>
      </c>
      <c r="AG62" s="454">
        <f t="shared" si="57"/>
        <v>0.36</v>
      </c>
      <c r="AH62" s="454">
        <f t="shared" si="58"/>
        <v>72.510000000000005</v>
      </c>
      <c r="AI62" s="99">
        <f t="shared" si="59"/>
        <v>0.06</v>
      </c>
      <c r="AJ62" s="98">
        <f t="shared" si="60"/>
        <v>69.09</v>
      </c>
      <c r="AK62" s="336" t="s">
        <v>123</v>
      </c>
      <c r="AL62" s="430" t="s">
        <v>124</v>
      </c>
      <c r="AM62" s="430" t="s">
        <v>124</v>
      </c>
      <c r="AN62" s="431" t="s">
        <v>124</v>
      </c>
      <c r="AO62" s="337">
        <f t="shared" si="61"/>
        <v>100</v>
      </c>
    </row>
    <row r="63" spans="1:41" ht="36">
      <c r="A63" s="484" t="s">
        <v>425</v>
      </c>
      <c r="B63" s="328">
        <v>1</v>
      </c>
      <c r="C63" s="328"/>
      <c r="D63" s="486"/>
      <c r="E63" s="231"/>
      <c r="F63" s="267">
        <v>2.0833333333333332E-2</v>
      </c>
      <c r="G63" s="451"/>
      <c r="H63" s="328"/>
      <c r="I63" s="474"/>
      <c r="J63" s="328"/>
      <c r="K63" s="267"/>
      <c r="L63" s="381"/>
      <c r="M63" s="267"/>
      <c r="N63" s="467" t="s">
        <v>87</v>
      </c>
      <c r="O63" s="223" t="s">
        <v>407</v>
      </c>
      <c r="P63" s="223" t="s">
        <v>407</v>
      </c>
      <c r="Q63" s="223" t="s">
        <v>394</v>
      </c>
      <c r="R63" s="270">
        <v>1</v>
      </c>
      <c r="S63" s="264">
        <v>1</v>
      </c>
      <c r="T63" s="224">
        <f t="shared" si="62"/>
        <v>2.0833333333333332E-2</v>
      </c>
      <c r="U63" s="224">
        <f t="shared" si="63"/>
        <v>3.2638888888888893</v>
      </c>
      <c r="V63" s="224">
        <f t="shared" si="64"/>
        <v>27.211805555555525</v>
      </c>
      <c r="W63" s="274">
        <f t="shared" si="65"/>
        <v>0.45</v>
      </c>
      <c r="X63" s="335">
        <f t="shared" si="66"/>
        <v>70.459999999999994</v>
      </c>
      <c r="Y63" s="99">
        <f t="shared" si="55"/>
        <v>0.06</v>
      </c>
      <c r="Z63" s="98">
        <f t="shared" si="56"/>
        <v>72.28</v>
      </c>
      <c r="AA63" s="223" t="s">
        <v>407</v>
      </c>
      <c r="AB63" s="223" t="s">
        <v>407</v>
      </c>
      <c r="AC63" s="264">
        <v>1</v>
      </c>
      <c r="AD63" s="224">
        <v>2.0833333333333332E-2</v>
      </c>
      <c r="AE63" s="224">
        <f t="shared" si="67"/>
        <v>4.1798611111111112</v>
      </c>
      <c r="AF63" s="224">
        <f t="shared" si="68"/>
        <v>26.054861111111116</v>
      </c>
      <c r="AG63" s="454">
        <f t="shared" si="57"/>
        <v>0.36</v>
      </c>
      <c r="AH63" s="454">
        <f t="shared" si="58"/>
        <v>72.88</v>
      </c>
      <c r="AI63" s="99">
        <f t="shared" si="59"/>
        <v>0.06</v>
      </c>
      <c r="AJ63" s="98">
        <f t="shared" si="60"/>
        <v>69.14</v>
      </c>
      <c r="AK63" s="336" t="s">
        <v>123</v>
      </c>
      <c r="AL63" s="430" t="s">
        <v>124</v>
      </c>
      <c r="AM63" s="430" t="s">
        <v>124</v>
      </c>
      <c r="AN63" s="431" t="s">
        <v>124</v>
      </c>
      <c r="AO63" s="337">
        <f t="shared" si="61"/>
        <v>100</v>
      </c>
    </row>
    <row r="64" spans="1:41" ht="36">
      <c r="A64" s="484" t="s">
        <v>426</v>
      </c>
      <c r="B64" s="328">
        <v>1</v>
      </c>
      <c r="C64" s="328"/>
      <c r="D64" s="440">
        <v>8.3333333333333329E-2</v>
      </c>
      <c r="E64" s="231"/>
      <c r="F64" s="267">
        <v>8.3333333333333329E-2</v>
      </c>
      <c r="G64" s="451"/>
      <c r="H64" s="442"/>
      <c r="I64" s="522"/>
      <c r="J64" s="328"/>
      <c r="K64" s="267"/>
      <c r="L64" s="381"/>
      <c r="M64" s="267"/>
      <c r="N64" s="467" t="s">
        <v>87</v>
      </c>
      <c r="O64" s="223" t="s">
        <v>407</v>
      </c>
      <c r="P64" s="223" t="s">
        <v>413</v>
      </c>
      <c r="Q64" s="223" t="s">
        <v>394</v>
      </c>
      <c r="R64" s="270">
        <v>2</v>
      </c>
      <c r="S64" s="264">
        <v>2</v>
      </c>
      <c r="T64" s="224">
        <f t="shared" si="62"/>
        <v>0.16666666666666666</v>
      </c>
      <c r="U64" s="224">
        <f t="shared" si="63"/>
        <v>3.4305555555555558</v>
      </c>
      <c r="V64" s="224">
        <f t="shared" si="64"/>
        <v>27.378472222222193</v>
      </c>
      <c r="W64" s="274">
        <f t="shared" si="65"/>
        <v>3.6</v>
      </c>
      <c r="X64" s="335">
        <f t="shared" si="66"/>
        <v>74.06</v>
      </c>
      <c r="Y64" s="99">
        <f t="shared" si="55"/>
        <v>0.44</v>
      </c>
      <c r="Z64" s="98">
        <f t="shared" si="56"/>
        <v>72.72</v>
      </c>
      <c r="AA64" s="223" t="s">
        <v>407</v>
      </c>
      <c r="AB64" s="223" t="s">
        <v>413</v>
      </c>
      <c r="AC64" s="264">
        <v>2</v>
      </c>
      <c r="AD64" s="224">
        <v>0.125</v>
      </c>
      <c r="AE64" s="224">
        <f t="shared" si="67"/>
        <v>4.3048611111111112</v>
      </c>
      <c r="AF64" s="224">
        <f t="shared" si="68"/>
        <v>26.179861111111116</v>
      </c>
      <c r="AG64" s="454">
        <f t="shared" si="57"/>
        <v>2.1800000000000002</v>
      </c>
      <c r="AH64" s="454">
        <f t="shared" si="58"/>
        <v>75.06</v>
      </c>
      <c r="AI64" s="99">
        <f t="shared" si="59"/>
        <v>0.33</v>
      </c>
      <c r="AJ64" s="98">
        <f t="shared" si="60"/>
        <v>69.47</v>
      </c>
      <c r="AK64" s="336" t="s">
        <v>123</v>
      </c>
      <c r="AL64" s="430" t="s">
        <v>124</v>
      </c>
      <c r="AM64" s="430" t="s">
        <v>124</v>
      </c>
      <c r="AN64" s="431" t="s">
        <v>124</v>
      </c>
      <c r="AO64" s="337">
        <f t="shared" si="61"/>
        <v>75</v>
      </c>
    </row>
    <row r="65" spans="1:41" ht="36">
      <c r="A65" s="462" t="s">
        <v>427</v>
      </c>
      <c r="B65" s="328">
        <v>1</v>
      </c>
      <c r="C65" s="328"/>
      <c r="D65" s="486"/>
      <c r="E65" s="328"/>
      <c r="F65" s="267"/>
      <c r="G65" s="521"/>
      <c r="H65" s="328"/>
      <c r="I65" s="328"/>
      <c r="J65" s="451">
        <v>2.0833333333333332E-2</v>
      </c>
      <c r="K65" s="267"/>
      <c r="L65" s="381"/>
      <c r="M65" s="267"/>
      <c r="N65" s="467" t="s">
        <v>87</v>
      </c>
      <c r="O65" s="223" t="s">
        <v>413</v>
      </c>
      <c r="P65" s="223" t="s">
        <v>413</v>
      </c>
      <c r="Q65" s="223" t="s">
        <v>394</v>
      </c>
      <c r="R65" s="270">
        <v>1</v>
      </c>
      <c r="S65" s="264">
        <v>1</v>
      </c>
      <c r="T65" s="224">
        <f t="shared" si="62"/>
        <v>2.0833333333333332E-2</v>
      </c>
      <c r="U65" s="224">
        <f t="shared" si="63"/>
        <v>3.4513888888888893</v>
      </c>
      <c r="V65" s="224">
        <f t="shared" si="64"/>
        <v>27.399305555555525</v>
      </c>
      <c r="W65" s="274">
        <f t="shared" si="65"/>
        <v>0.45</v>
      </c>
      <c r="X65" s="335">
        <f t="shared" si="66"/>
        <v>74.510000000000005</v>
      </c>
      <c r="Y65" s="99">
        <f t="shared" si="55"/>
        <v>0.06</v>
      </c>
      <c r="Z65" s="98">
        <f t="shared" si="56"/>
        <v>72.78</v>
      </c>
      <c r="AA65" s="223" t="s">
        <v>413</v>
      </c>
      <c r="AB65" s="223" t="s">
        <v>413</v>
      </c>
      <c r="AC65" s="264">
        <v>1</v>
      </c>
      <c r="AD65" s="224">
        <v>2.7777777777777776E-2</v>
      </c>
      <c r="AE65" s="224">
        <f t="shared" si="67"/>
        <v>4.3326388888888889</v>
      </c>
      <c r="AF65" s="224">
        <f t="shared" si="68"/>
        <v>26.207638888888894</v>
      </c>
      <c r="AG65" s="454">
        <f t="shared" si="57"/>
        <v>0.48</v>
      </c>
      <c r="AH65" s="454">
        <f t="shared" si="58"/>
        <v>75.540000000000006</v>
      </c>
      <c r="AI65" s="99">
        <f t="shared" si="59"/>
        <v>7.0000000000000007E-2</v>
      </c>
      <c r="AJ65" s="98">
        <f t="shared" si="60"/>
        <v>69.55</v>
      </c>
      <c r="AK65" s="336" t="s">
        <v>123</v>
      </c>
      <c r="AL65" s="430" t="s">
        <v>124</v>
      </c>
      <c r="AM65" s="430" t="s">
        <v>124</v>
      </c>
      <c r="AN65" s="431" t="s">
        <v>124</v>
      </c>
      <c r="AO65" s="337">
        <f t="shared" si="61"/>
        <v>133.33333333333331</v>
      </c>
    </row>
    <row r="66" spans="1:41" ht="36">
      <c r="A66" s="463" t="s">
        <v>428</v>
      </c>
      <c r="B66" s="328">
        <v>2</v>
      </c>
      <c r="C66" s="267">
        <v>8.3333333333333329E-2</v>
      </c>
      <c r="D66" s="486"/>
      <c r="E66" s="267">
        <v>8.3333333333333329E-2</v>
      </c>
      <c r="F66" s="267"/>
      <c r="G66" s="521"/>
      <c r="H66" s="328"/>
      <c r="I66" s="328"/>
      <c r="J66" s="451"/>
      <c r="K66" s="267"/>
      <c r="L66" s="381"/>
      <c r="M66" s="267"/>
      <c r="N66" s="467" t="s">
        <v>87</v>
      </c>
      <c r="O66" s="223" t="s">
        <v>413</v>
      </c>
      <c r="P66" s="223" t="s">
        <v>400</v>
      </c>
      <c r="Q66" s="223" t="s">
        <v>394</v>
      </c>
      <c r="R66" s="270">
        <v>3</v>
      </c>
      <c r="S66" s="264">
        <v>2</v>
      </c>
      <c r="T66" s="224">
        <f t="shared" si="62"/>
        <v>0.16666666666666666</v>
      </c>
      <c r="U66" s="224">
        <f t="shared" si="63"/>
        <v>3.6180555555555558</v>
      </c>
      <c r="V66" s="224">
        <f t="shared" si="64"/>
        <v>27.565972222222193</v>
      </c>
      <c r="W66" s="274">
        <f t="shared" si="65"/>
        <v>3.6</v>
      </c>
      <c r="X66" s="335">
        <f t="shared" si="66"/>
        <v>78.11</v>
      </c>
      <c r="Y66" s="99">
        <f t="shared" si="55"/>
        <v>0.44</v>
      </c>
      <c r="Z66" s="98">
        <f t="shared" si="56"/>
        <v>73.22</v>
      </c>
      <c r="AA66" s="223" t="s">
        <v>413</v>
      </c>
      <c r="AB66" s="223" t="s">
        <v>400</v>
      </c>
      <c r="AC66" s="264">
        <v>2</v>
      </c>
      <c r="AD66" s="224">
        <v>0.43055555555555558</v>
      </c>
      <c r="AE66" s="224">
        <f t="shared" si="67"/>
        <v>4.7631944444444443</v>
      </c>
      <c r="AF66" s="224">
        <f t="shared" si="68"/>
        <v>26.638194444444451</v>
      </c>
      <c r="AG66" s="454">
        <f t="shared" si="57"/>
        <v>7.51</v>
      </c>
      <c r="AH66" s="454">
        <f t="shared" si="58"/>
        <v>83.05</v>
      </c>
      <c r="AI66" s="99">
        <f t="shared" si="59"/>
        <v>1.1399999999999999</v>
      </c>
      <c r="AJ66" s="98">
        <f t="shared" si="60"/>
        <v>70.69</v>
      </c>
      <c r="AK66" s="336" t="s">
        <v>123</v>
      </c>
      <c r="AL66" s="430" t="s">
        <v>124</v>
      </c>
      <c r="AM66" s="430" t="s">
        <v>124</v>
      </c>
      <c r="AN66" s="431" t="s">
        <v>124</v>
      </c>
      <c r="AO66" s="337">
        <f t="shared" si="61"/>
        <v>258.33333333333337</v>
      </c>
    </row>
    <row r="67" spans="1:41" ht="36">
      <c r="A67" s="463" t="s">
        <v>429</v>
      </c>
      <c r="B67" s="328">
        <v>1</v>
      </c>
      <c r="C67" s="328"/>
      <c r="D67" s="328"/>
      <c r="E67" s="489"/>
      <c r="F67" s="469"/>
      <c r="G67" s="440"/>
      <c r="H67" s="267">
        <v>1.3888888888888888E-2</v>
      </c>
      <c r="I67" s="328"/>
      <c r="J67" s="451"/>
      <c r="K67" s="267"/>
      <c r="L67" s="381"/>
      <c r="M67" s="267"/>
      <c r="N67" s="467" t="s">
        <v>87</v>
      </c>
      <c r="O67" s="223" t="s">
        <v>400</v>
      </c>
      <c r="P67" s="223" t="s">
        <v>400</v>
      </c>
      <c r="Q67" s="223" t="s">
        <v>394</v>
      </c>
      <c r="R67" s="270">
        <v>1</v>
      </c>
      <c r="S67" s="264">
        <v>1</v>
      </c>
      <c r="T67" s="224">
        <f t="shared" si="62"/>
        <v>1.3888888888888888E-2</v>
      </c>
      <c r="U67" s="224">
        <f t="shared" si="63"/>
        <v>3.6319444444444446</v>
      </c>
      <c r="V67" s="224">
        <f t="shared" si="64"/>
        <v>27.579861111111082</v>
      </c>
      <c r="W67" s="274">
        <f t="shared" si="65"/>
        <v>0.3</v>
      </c>
      <c r="X67" s="335">
        <f t="shared" si="66"/>
        <v>78.41</v>
      </c>
      <c r="Y67" s="99">
        <f t="shared" si="55"/>
        <v>0.04</v>
      </c>
      <c r="Z67" s="98">
        <f t="shared" si="56"/>
        <v>73.25</v>
      </c>
      <c r="AA67" s="223" t="s">
        <v>400</v>
      </c>
      <c r="AB67" s="223" t="s">
        <v>400</v>
      </c>
      <c r="AC67" s="264">
        <v>1</v>
      </c>
      <c r="AD67" s="224">
        <v>1.3888888888888888E-2</v>
      </c>
      <c r="AE67" s="224">
        <f t="shared" si="67"/>
        <v>4.7770833333333336</v>
      </c>
      <c r="AF67" s="224">
        <f t="shared" si="68"/>
        <v>26.652083333333341</v>
      </c>
      <c r="AG67" s="454">
        <f t="shared" ref="AG67:AH69" si="69">ROUND(AD67/$AD$78*100,2)</f>
        <v>0.24</v>
      </c>
      <c r="AH67" s="454">
        <f t="shared" si="69"/>
        <v>83.29</v>
      </c>
      <c r="AI67" s="99">
        <f t="shared" si="59"/>
        <v>0.04</v>
      </c>
      <c r="AJ67" s="98">
        <f t="shared" si="60"/>
        <v>70.73</v>
      </c>
      <c r="AK67" s="336" t="s">
        <v>123</v>
      </c>
      <c r="AL67" s="430" t="s">
        <v>124</v>
      </c>
      <c r="AM67" s="430" t="s">
        <v>124</v>
      </c>
      <c r="AN67" s="431" t="s">
        <v>124</v>
      </c>
      <c r="AO67" s="337">
        <f t="shared" si="61"/>
        <v>100</v>
      </c>
    </row>
    <row r="68" spans="1:41" ht="36">
      <c r="A68" s="462" t="s">
        <v>430</v>
      </c>
      <c r="B68" s="328">
        <v>1</v>
      </c>
      <c r="C68" s="267"/>
      <c r="D68" s="328"/>
      <c r="E68" s="328"/>
      <c r="F68" s="436"/>
      <c r="G68" s="440"/>
      <c r="H68" s="231"/>
      <c r="I68" s="328"/>
      <c r="J68" s="485"/>
      <c r="K68" s="473"/>
      <c r="L68" s="365"/>
      <c r="M68" s="267">
        <v>2.0833333333333332E-2</v>
      </c>
      <c r="N68" s="467" t="s">
        <v>87</v>
      </c>
      <c r="O68" s="223" t="s">
        <v>400</v>
      </c>
      <c r="P68" s="223" t="s">
        <v>400</v>
      </c>
      <c r="Q68" s="223" t="s">
        <v>394</v>
      </c>
      <c r="R68" s="329">
        <v>1</v>
      </c>
      <c r="S68" s="264">
        <v>1</v>
      </c>
      <c r="T68" s="224">
        <f>SUM(C68:M68)</f>
        <v>2.0833333333333332E-2</v>
      </c>
      <c r="U68" s="224">
        <f>U67+T68</f>
        <v>3.6527777777777781</v>
      </c>
      <c r="V68" s="224">
        <f>V67+T68</f>
        <v>27.600694444444414</v>
      </c>
      <c r="W68" s="274">
        <f>ROUND(T68/$T$78*100,2)</f>
        <v>0.45</v>
      </c>
      <c r="X68" s="335">
        <f>ROUND(U68/$T$78*100,2)</f>
        <v>78.86</v>
      </c>
      <c r="Y68" s="99">
        <f t="shared" si="55"/>
        <v>0.06</v>
      </c>
      <c r="Z68" s="98">
        <f t="shared" si="56"/>
        <v>73.31</v>
      </c>
      <c r="AA68" s="223" t="s">
        <v>394</v>
      </c>
      <c r="AB68" s="223" t="s">
        <v>394</v>
      </c>
      <c r="AC68" s="264">
        <v>1</v>
      </c>
      <c r="AD68" s="224">
        <v>1.3888888888888888E-2</v>
      </c>
      <c r="AE68" s="224">
        <f t="shared" si="67"/>
        <v>4.7909722222222229</v>
      </c>
      <c r="AF68" s="224">
        <f t="shared" si="68"/>
        <v>26.66597222222223</v>
      </c>
      <c r="AG68" s="454">
        <f t="shared" si="69"/>
        <v>0.24</v>
      </c>
      <c r="AH68" s="454">
        <f t="shared" si="69"/>
        <v>83.53</v>
      </c>
      <c r="AI68" s="99">
        <f t="shared" si="59"/>
        <v>0.04</v>
      </c>
      <c r="AJ68" s="98">
        <f t="shared" si="60"/>
        <v>70.760000000000005</v>
      </c>
      <c r="AK68" s="336" t="s">
        <v>123</v>
      </c>
      <c r="AL68" s="430" t="s">
        <v>124</v>
      </c>
      <c r="AM68" s="430" t="s">
        <v>124</v>
      </c>
      <c r="AN68" s="431" t="s">
        <v>124</v>
      </c>
      <c r="AO68" s="337">
        <f t="shared" si="61"/>
        <v>66.666666666666657</v>
      </c>
    </row>
    <row r="69" spans="1:41" ht="47.4">
      <c r="A69" s="512" t="s">
        <v>116</v>
      </c>
      <c r="B69" s="461"/>
      <c r="C69" s="513">
        <f t="shared" ref="C69:M69" si="70">SUM(C56:C68)</f>
        <v>8.3333333333333329E-2</v>
      </c>
      <c r="D69" s="513">
        <f t="shared" si="70"/>
        <v>8.3333333333333329E-2</v>
      </c>
      <c r="E69" s="513">
        <f t="shared" si="70"/>
        <v>8.3333333333333329E-2</v>
      </c>
      <c r="F69" s="513">
        <f t="shared" si="70"/>
        <v>0.1388888888888889</v>
      </c>
      <c r="G69" s="513">
        <f t="shared" si="70"/>
        <v>0</v>
      </c>
      <c r="H69" s="523">
        <f t="shared" si="70"/>
        <v>1.3888888888888888E-2</v>
      </c>
      <c r="I69" s="524">
        <f t="shared" si="70"/>
        <v>0</v>
      </c>
      <c r="J69" s="514">
        <f>SUM(J56:J68)</f>
        <v>0.12499999999999999</v>
      </c>
      <c r="K69" s="514">
        <f t="shared" si="70"/>
        <v>0.125</v>
      </c>
      <c r="L69" s="514">
        <f t="shared" si="70"/>
        <v>2.0833333333333332E-2</v>
      </c>
      <c r="M69" s="514">
        <f t="shared" si="70"/>
        <v>4.1666666666666664E-2</v>
      </c>
      <c r="N69" s="515"/>
      <c r="O69" s="515"/>
      <c r="P69" s="515"/>
      <c r="Q69" s="515"/>
      <c r="R69" s="515"/>
      <c r="S69" s="516"/>
      <c r="T69" s="514">
        <f>SUM(T56:T68)</f>
        <v>0.71527777777777768</v>
      </c>
      <c r="U69" s="514">
        <f>U68</f>
        <v>3.6527777777777781</v>
      </c>
      <c r="V69" s="514">
        <f>V68</f>
        <v>27.600694444444414</v>
      </c>
      <c r="W69" s="515">
        <f>ROUND(T69/$T$78*100,2)</f>
        <v>15.44</v>
      </c>
      <c r="X69" s="515">
        <f>ROUND(U69/$T$78*100,2)</f>
        <v>78.86</v>
      </c>
      <c r="Y69" s="517">
        <f>ROUND(T69/$U$16*100,2)</f>
        <v>1.9</v>
      </c>
      <c r="Z69" s="518">
        <f>ROUND(V69/$U$16*100,2)</f>
        <v>73.31</v>
      </c>
      <c r="AA69" s="515"/>
      <c r="AB69" s="515"/>
      <c r="AC69" s="515"/>
      <c r="AD69" s="514">
        <f>SUM(AD56:AD68)</f>
        <v>0.81944444444444442</v>
      </c>
      <c r="AE69" s="514">
        <f>AE68</f>
        <v>4.7909722222222229</v>
      </c>
      <c r="AF69" s="514">
        <f>AF68</f>
        <v>26.66597222222223</v>
      </c>
      <c r="AG69" s="515">
        <f t="shared" si="69"/>
        <v>14.29</v>
      </c>
      <c r="AH69" s="515">
        <f t="shared" si="69"/>
        <v>83.53</v>
      </c>
      <c r="AI69" s="103">
        <f t="shared" si="59"/>
        <v>2.17</v>
      </c>
      <c r="AJ69" s="104">
        <f t="shared" si="60"/>
        <v>70.760000000000005</v>
      </c>
      <c r="AK69" s="519"/>
      <c r="AL69" s="515"/>
      <c r="AM69" s="515"/>
      <c r="AN69" s="520"/>
      <c r="AO69" s="520"/>
    </row>
    <row r="70" spans="1:41" ht="47.4">
      <c r="A70" s="491" t="s">
        <v>210</v>
      </c>
      <c r="B70" s="633"/>
      <c r="C70" s="633"/>
      <c r="D70" s="633"/>
      <c r="E70" s="633"/>
      <c r="F70" s="633"/>
      <c r="G70" s="633"/>
      <c r="H70" s="633"/>
      <c r="I70" s="633"/>
      <c r="J70" s="633"/>
      <c r="K70" s="633"/>
      <c r="L70" s="633"/>
      <c r="M70" s="633"/>
      <c r="N70" s="633"/>
      <c r="O70" s="633"/>
      <c r="P70" s="633"/>
      <c r="Q70" s="633"/>
      <c r="R70" s="633"/>
      <c r="S70" s="633"/>
      <c r="T70" s="633"/>
      <c r="U70" s="633"/>
      <c r="V70" s="633"/>
      <c r="W70" s="633"/>
      <c r="X70" s="633"/>
      <c r="Y70" s="633"/>
      <c r="Z70" s="633"/>
      <c r="AA70" s="633"/>
      <c r="AB70" s="633"/>
      <c r="AC70" s="633"/>
      <c r="AD70" s="633"/>
      <c r="AE70" s="633"/>
      <c r="AF70" s="633"/>
      <c r="AG70" s="633"/>
      <c r="AH70" s="633"/>
      <c r="AI70" s="633"/>
      <c r="AJ70" s="633"/>
      <c r="AK70" s="633"/>
      <c r="AL70" s="633"/>
      <c r="AM70" s="633"/>
      <c r="AN70" s="633"/>
      <c r="AO70" s="633"/>
    </row>
    <row r="71" spans="1:41" ht="36">
      <c r="A71" s="492" t="s">
        <v>431</v>
      </c>
      <c r="B71" s="328">
        <v>1</v>
      </c>
      <c r="C71" s="436"/>
      <c r="D71" s="436"/>
      <c r="E71" s="436"/>
      <c r="F71" s="436"/>
      <c r="G71" s="436"/>
      <c r="H71" s="436"/>
      <c r="I71" s="436"/>
      <c r="J71" s="436">
        <v>6.25E-2</v>
      </c>
      <c r="K71" s="436"/>
      <c r="L71" s="436"/>
      <c r="M71" s="436"/>
      <c r="N71" s="467" t="s">
        <v>87</v>
      </c>
      <c r="O71" s="493" t="s">
        <v>407</v>
      </c>
      <c r="P71" s="493" t="s">
        <v>407</v>
      </c>
      <c r="Q71" s="493" t="s">
        <v>394</v>
      </c>
      <c r="R71" s="334">
        <v>2</v>
      </c>
      <c r="S71" s="264">
        <v>1</v>
      </c>
      <c r="T71" s="331">
        <f>SUM(C71:M71)</f>
        <v>6.25E-2</v>
      </c>
      <c r="U71" s="332">
        <f>U69+T71</f>
        <v>3.7152777777777781</v>
      </c>
      <c r="V71" s="332">
        <f>V69+T71</f>
        <v>27.663194444444414</v>
      </c>
      <c r="W71" s="333">
        <f>ROUND(T71/$T$78*100,2)</f>
        <v>1.35</v>
      </c>
      <c r="X71" s="333">
        <f>ROUND(U71/$T$78*100,2)</f>
        <v>80.209999999999994</v>
      </c>
      <c r="Y71" s="99">
        <f>ROUND(T71/$U$17*100,2)</f>
        <v>0.17</v>
      </c>
      <c r="Z71" s="98">
        <f>ROUND(V71/$U$17*100,2)</f>
        <v>73.48</v>
      </c>
      <c r="AA71" s="493" t="s">
        <v>407</v>
      </c>
      <c r="AB71" s="493" t="s">
        <v>407</v>
      </c>
      <c r="AC71" s="264">
        <v>1</v>
      </c>
      <c r="AD71" s="331">
        <v>2.7777777777777776E-2</v>
      </c>
      <c r="AE71" s="331">
        <f>AE69+AD71</f>
        <v>4.8187500000000005</v>
      </c>
      <c r="AF71" s="331">
        <f>AF69+AD71</f>
        <v>26.693750000000009</v>
      </c>
      <c r="AG71" s="333">
        <f>ROUND(AD71/$AD$78*100,2)</f>
        <v>0.48</v>
      </c>
      <c r="AH71" s="333">
        <f>ROUND(AE71/$AD$78*100,2)</f>
        <v>84.02</v>
      </c>
      <c r="AI71" s="99">
        <f t="shared" ref="AI71:AI72" si="71">ROUND(AD71/$Y$17*100,2)</f>
        <v>7.0000000000000007E-2</v>
      </c>
      <c r="AJ71" s="98">
        <f t="shared" ref="AJ71:AJ72" si="72">ROUND(AF71/$Y$17*100,2)</f>
        <v>70.84</v>
      </c>
      <c r="AK71" s="494" t="s">
        <v>123</v>
      </c>
      <c r="AL71" s="495" t="s">
        <v>124</v>
      </c>
      <c r="AM71" s="495" t="s">
        <v>124</v>
      </c>
      <c r="AN71" s="496" t="s">
        <v>124</v>
      </c>
      <c r="AO71" s="337">
        <f>AD71/T71*100</f>
        <v>44.444444444444443</v>
      </c>
    </row>
    <row r="72" spans="1:41" ht="47.4">
      <c r="A72" s="497" t="s">
        <v>116</v>
      </c>
      <c r="B72" s="498"/>
      <c r="C72" s="499">
        <f t="shared" ref="C72:M72" si="73">SUM(C71:C71)</f>
        <v>0</v>
      </c>
      <c r="D72" s="499">
        <f t="shared" si="73"/>
        <v>0</v>
      </c>
      <c r="E72" s="499">
        <f t="shared" si="73"/>
        <v>0</v>
      </c>
      <c r="F72" s="499">
        <f t="shared" si="73"/>
        <v>0</v>
      </c>
      <c r="G72" s="499">
        <f t="shared" si="73"/>
        <v>0</v>
      </c>
      <c r="H72" s="499">
        <f t="shared" si="73"/>
        <v>0</v>
      </c>
      <c r="I72" s="499">
        <f>SUM(I71:I71)</f>
        <v>0</v>
      </c>
      <c r="J72" s="499">
        <f>SUM(J71:J71)</f>
        <v>6.25E-2</v>
      </c>
      <c r="K72" s="499">
        <f t="shared" si="73"/>
        <v>0</v>
      </c>
      <c r="L72" s="499">
        <f t="shared" si="73"/>
        <v>0</v>
      </c>
      <c r="M72" s="499">
        <f t="shared" si="73"/>
        <v>0</v>
      </c>
      <c r="N72" s="498"/>
      <c r="O72" s="498"/>
      <c r="P72" s="498"/>
      <c r="Q72" s="498"/>
      <c r="R72" s="498"/>
      <c r="S72" s="498"/>
      <c r="T72" s="499">
        <f>SUM(T71:T71)</f>
        <v>6.25E-2</v>
      </c>
      <c r="U72" s="526">
        <f>U71</f>
        <v>3.7152777777777781</v>
      </c>
      <c r="V72" s="526">
        <f>V71</f>
        <v>27.663194444444414</v>
      </c>
      <c r="W72" s="500">
        <f>ROUND(T72/$T$78*100,2)</f>
        <v>1.35</v>
      </c>
      <c r="X72" s="500">
        <f>ROUND(U72/$T$78*100,2)</f>
        <v>80.209999999999994</v>
      </c>
      <c r="Y72" s="501">
        <f>ROUND(T72/$U$16*100,2)</f>
        <v>0.17</v>
      </c>
      <c r="Z72" s="500">
        <f>ROUND(V72/$U$16*100,2)</f>
        <v>73.48</v>
      </c>
      <c r="AA72" s="498"/>
      <c r="AB72" s="498"/>
      <c r="AC72" s="498"/>
      <c r="AD72" s="499">
        <f>SUM(AD71:AD71)</f>
        <v>2.7777777777777776E-2</v>
      </c>
      <c r="AE72" s="499">
        <f>AE71</f>
        <v>4.8187500000000005</v>
      </c>
      <c r="AF72" s="502">
        <f>AF71</f>
        <v>26.693750000000009</v>
      </c>
      <c r="AG72" s="500">
        <f>ROUND(AD72/$AD$78*100,2)</f>
        <v>0.48</v>
      </c>
      <c r="AH72" s="500">
        <f>ROUND(AE72/$AD$78*100,2)</f>
        <v>84.02</v>
      </c>
      <c r="AI72" s="105">
        <f t="shared" si="71"/>
        <v>7.0000000000000007E-2</v>
      </c>
      <c r="AJ72" s="71">
        <f t="shared" si="72"/>
        <v>70.84</v>
      </c>
      <c r="AK72" s="498"/>
      <c r="AL72" s="498"/>
      <c r="AM72" s="498"/>
      <c r="AN72" s="503"/>
      <c r="AO72" s="503"/>
    </row>
    <row r="73" spans="1:41" ht="47.4">
      <c r="A73" s="504" t="s">
        <v>432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32"/>
      <c r="AB73" s="632"/>
      <c r="AC73" s="631"/>
      <c r="AD73" s="631"/>
      <c r="AE73" s="631"/>
      <c r="AF73" s="631"/>
      <c r="AG73" s="631"/>
      <c r="AH73" s="631"/>
      <c r="AI73" s="631"/>
      <c r="AJ73" s="631"/>
      <c r="AK73" s="631"/>
      <c r="AL73" s="631"/>
      <c r="AM73" s="631"/>
      <c r="AN73" s="631"/>
      <c r="AO73" s="631"/>
    </row>
    <row r="74" spans="1:41" ht="36">
      <c r="A74" s="506" t="s">
        <v>433</v>
      </c>
      <c r="B74" s="138">
        <v>11</v>
      </c>
      <c r="C74" s="267">
        <v>4.1666666666666664E-2</v>
      </c>
      <c r="D74" s="267">
        <v>4.1666666666666664E-2</v>
      </c>
      <c r="E74" s="267">
        <v>4.1666666666666664E-2</v>
      </c>
      <c r="F74" s="267">
        <v>4.1666666666666664E-2</v>
      </c>
      <c r="G74" s="267">
        <v>4.1666666666666664E-2</v>
      </c>
      <c r="H74" s="267">
        <v>4.1666666666666664E-2</v>
      </c>
      <c r="I74" s="267">
        <v>4.1666666666666664E-2</v>
      </c>
      <c r="J74" s="267">
        <v>4.1666666666666664E-2</v>
      </c>
      <c r="K74" s="267">
        <v>4.1666666666666664E-2</v>
      </c>
      <c r="L74" s="267">
        <v>4.1666666666666664E-2</v>
      </c>
      <c r="M74" s="267">
        <v>4.1666666666666664E-2</v>
      </c>
      <c r="N74" s="467" t="s">
        <v>87</v>
      </c>
      <c r="O74" s="493" t="s">
        <v>413</v>
      </c>
      <c r="P74" s="493" t="s">
        <v>413</v>
      </c>
      <c r="Q74" s="493" t="s">
        <v>413</v>
      </c>
      <c r="R74" s="334">
        <v>2</v>
      </c>
      <c r="S74" s="264">
        <v>1</v>
      </c>
      <c r="T74" s="331">
        <f>SUM(C74:M74)</f>
        <v>0.45833333333333337</v>
      </c>
      <c r="U74" s="332">
        <f>U72+T74</f>
        <v>4.1736111111111116</v>
      </c>
      <c r="V74" s="332">
        <f>V72+T74</f>
        <v>28.121527777777747</v>
      </c>
      <c r="W74" s="333">
        <f t="shared" ref="W74:W75" si="74">ROUND(T74/$T$78*100,2)</f>
        <v>9.9</v>
      </c>
      <c r="X74" s="333">
        <f t="shared" ref="X74" si="75">ROUND(U74/$T$78*100,2)</f>
        <v>90.1</v>
      </c>
      <c r="Y74" s="99">
        <f>ROUND(T74/$U$17*100,2)</f>
        <v>1.22</v>
      </c>
      <c r="Z74" s="98">
        <f>ROUND(V74/$U$17*100,2)</f>
        <v>74.69</v>
      </c>
      <c r="AA74" s="262" t="s">
        <v>400</v>
      </c>
      <c r="AB74" s="262" t="s">
        <v>400</v>
      </c>
      <c r="AC74" s="534">
        <v>1</v>
      </c>
      <c r="AD74" s="331">
        <v>0.45833333333333331</v>
      </c>
      <c r="AE74" s="331">
        <f>AE72+AD74</f>
        <v>5.2770833333333336</v>
      </c>
      <c r="AF74" s="331">
        <f>AF72+AD74</f>
        <v>27.152083333333341</v>
      </c>
      <c r="AG74" s="333">
        <f t="shared" ref="AG74:AG75" si="76">ROUND(AD74/$AD$78*100,2)</f>
        <v>7.99</v>
      </c>
      <c r="AH74" s="333">
        <f t="shared" ref="AH74:AH75" si="77">ROUND(AE74/$AD$78*100,2)</f>
        <v>92.01</v>
      </c>
      <c r="AI74" s="99">
        <f t="shared" ref="AI74:AI76" si="78">ROUND(AD74/$Y$17*100,2)</f>
        <v>1.22</v>
      </c>
      <c r="AJ74" s="98">
        <f t="shared" ref="AJ74:AJ76" si="79">ROUND(AF74/$Y$17*100,2)</f>
        <v>72.05</v>
      </c>
      <c r="AK74" s="494" t="s">
        <v>123</v>
      </c>
      <c r="AL74" s="495" t="s">
        <v>124</v>
      </c>
      <c r="AM74" s="495" t="s">
        <v>124</v>
      </c>
      <c r="AN74" s="496" t="s">
        <v>124</v>
      </c>
      <c r="AO74" s="337">
        <f t="shared" ref="AO74:AO75" si="80">AD74/T74*100</f>
        <v>99.999999999999986</v>
      </c>
    </row>
    <row r="75" spans="1:41" ht="36">
      <c r="A75" s="506" t="s">
        <v>434</v>
      </c>
      <c r="B75" s="138">
        <v>11</v>
      </c>
      <c r="C75" s="267">
        <v>4.1666666666666664E-2</v>
      </c>
      <c r="D75" s="267">
        <v>4.1666666666666664E-2</v>
      </c>
      <c r="E75" s="267">
        <v>4.1666666666666664E-2</v>
      </c>
      <c r="F75" s="267">
        <v>4.1666666666666664E-2</v>
      </c>
      <c r="G75" s="267">
        <v>4.1666666666666664E-2</v>
      </c>
      <c r="H75" s="267">
        <v>4.1666666666666664E-2</v>
      </c>
      <c r="I75" s="267">
        <v>4.1666666666666664E-2</v>
      </c>
      <c r="J75" s="267">
        <v>4.1666666666666664E-2</v>
      </c>
      <c r="K75" s="267">
        <v>4.1666666666666664E-2</v>
      </c>
      <c r="L75" s="267">
        <v>4.1666666666666664E-2</v>
      </c>
      <c r="M75" s="267">
        <v>4.1666666666666664E-2</v>
      </c>
      <c r="N75" s="467" t="s">
        <v>87</v>
      </c>
      <c r="O75" s="493" t="s">
        <v>413</v>
      </c>
      <c r="P75" s="493" t="s">
        <v>413</v>
      </c>
      <c r="Q75" s="493" t="s">
        <v>413</v>
      </c>
      <c r="R75" s="334">
        <v>2</v>
      </c>
      <c r="S75" s="264">
        <v>1</v>
      </c>
      <c r="T75" s="331">
        <f>SUM(C75:M75)</f>
        <v>0.45833333333333337</v>
      </c>
      <c r="U75" s="224">
        <f>U74+T75</f>
        <v>4.6319444444444446</v>
      </c>
      <c r="V75" s="224">
        <f>V74+T75</f>
        <v>28.579861111111079</v>
      </c>
      <c r="W75" s="333">
        <f t="shared" si="74"/>
        <v>9.9</v>
      </c>
      <c r="X75" s="333">
        <f>ROUND(U75/$T$78*100,2)</f>
        <v>100</v>
      </c>
      <c r="Y75" s="99">
        <f>ROUND(T75/$U$17*100,2)</f>
        <v>1.22</v>
      </c>
      <c r="Z75" s="98">
        <f>ROUND(V75/$U$17*100,2)</f>
        <v>75.91</v>
      </c>
      <c r="AA75" s="262" t="s">
        <v>400</v>
      </c>
      <c r="AB75" s="262" t="s">
        <v>400</v>
      </c>
      <c r="AC75" s="534">
        <v>1</v>
      </c>
      <c r="AD75" s="331">
        <v>0.45833333333333331</v>
      </c>
      <c r="AE75" s="224">
        <f t="shared" ref="AE75" si="81">AE74+AD75</f>
        <v>5.7354166666666666</v>
      </c>
      <c r="AF75" s="224">
        <f t="shared" ref="AF75" si="82">AF74+AD75</f>
        <v>27.610416666666673</v>
      </c>
      <c r="AG75" s="333">
        <f t="shared" si="76"/>
        <v>7.99</v>
      </c>
      <c r="AH75" s="333">
        <f t="shared" si="77"/>
        <v>100</v>
      </c>
      <c r="AI75" s="99">
        <f t="shared" si="78"/>
        <v>1.22</v>
      </c>
      <c r="AJ75" s="98">
        <f t="shared" si="79"/>
        <v>73.27</v>
      </c>
      <c r="AK75" s="494" t="s">
        <v>123</v>
      </c>
      <c r="AL75" s="495" t="s">
        <v>124</v>
      </c>
      <c r="AM75" s="495" t="s">
        <v>124</v>
      </c>
      <c r="AN75" s="496" t="s">
        <v>124</v>
      </c>
      <c r="AO75" s="337">
        <f t="shared" si="80"/>
        <v>99.999999999999986</v>
      </c>
    </row>
    <row r="76" spans="1:41" ht="47.4">
      <c r="A76" s="507" t="s">
        <v>116</v>
      </c>
      <c r="B76" s="505"/>
      <c r="C76" s="508">
        <f>SUM(C74:C75)</f>
        <v>8.3333333333333329E-2</v>
      </c>
      <c r="D76" s="508">
        <f t="shared" ref="D76:M76" si="83">SUM(D74:D75)</f>
        <v>8.3333333333333329E-2</v>
      </c>
      <c r="E76" s="508">
        <f t="shared" si="83"/>
        <v>8.3333333333333329E-2</v>
      </c>
      <c r="F76" s="508">
        <f t="shared" si="83"/>
        <v>8.3333333333333329E-2</v>
      </c>
      <c r="G76" s="508">
        <f t="shared" si="83"/>
        <v>8.3333333333333329E-2</v>
      </c>
      <c r="H76" s="508">
        <f t="shared" si="83"/>
        <v>8.3333333333333329E-2</v>
      </c>
      <c r="I76" s="508">
        <f t="shared" si="83"/>
        <v>8.3333333333333329E-2</v>
      </c>
      <c r="J76" s="508">
        <f>SUM(J74:J75)</f>
        <v>8.3333333333333329E-2</v>
      </c>
      <c r="K76" s="508">
        <f t="shared" si="83"/>
        <v>8.3333333333333329E-2</v>
      </c>
      <c r="L76" s="508">
        <f t="shared" si="83"/>
        <v>8.3333333333333329E-2</v>
      </c>
      <c r="M76" s="508">
        <f t="shared" si="83"/>
        <v>8.3333333333333329E-2</v>
      </c>
      <c r="N76" s="505"/>
      <c r="O76" s="505"/>
      <c r="P76" s="505"/>
      <c r="Q76" s="508"/>
      <c r="R76" s="508"/>
      <c r="S76" s="509"/>
      <c r="T76" s="509">
        <f>SUM(T74:T75)</f>
        <v>0.91666666666666674</v>
      </c>
      <c r="U76" s="527">
        <f>U75</f>
        <v>4.6319444444444446</v>
      </c>
      <c r="V76" s="527">
        <f>V75</f>
        <v>28.579861111111079</v>
      </c>
      <c r="W76" s="490">
        <f>ROUND(T76/$T$78*100,2)</f>
        <v>19.79</v>
      </c>
      <c r="X76" s="490">
        <f>ROUND(U76/$T$78*100,2)</f>
        <v>100</v>
      </c>
      <c r="Y76" s="548">
        <f>ROUND(T76/$U$17*100,2)</f>
        <v>2.4300000000000002</v>
      </c>
      <c r="Z76" s="549">
        <f>ROUND(V76/$U$17*100,2)</f>
        <v>75.91</v>
      </c>
      <c r="AA76" s="535"/>
      <c r="AB76" s="535"/>
      <c r="AC76" s="510"/>
      <c r="AD76" s="509">
        <f>SUM(AD74:AD75)</f>
        <v>0.91666666666666663</v>
      </c>
      <c r="AE76" s="553">
        <f>AE75</f>
        <v>5.7354166666666666</v>
      </c>
      <c r="AF76" s="556">
        <f>AF75</f>
        <v>27.610416666666673</v>
      </c>
      <c r="AG76" s="555">
        <f>ROUND(AD76/$AD$78*100,2)</f>
        <v>15.98</v>
      </c>
      <c r="AH76" s="555">
        <f>ROUND(AE76/$AD$78*100,2)</f>
        <v>100</v>
      </c>
      <c r="AI76" s="548">
        <f t="shared" si="78"/>
        <v>2.4300000000000002</v>
      </c>
      <c r="AJ76" s="549">
        <f t="shared" si="79"/>
        <v>73.27</v>
      </c>
      <c r="AK76" s="511"/>
      <c r="AL76" s="511"/>
      <c r="AM76" s="511"/>
      <c r="AN76" s="511"/>
      <c r="AO76" s="511"/>
    </row>
    <row r="77" spans="1:41" s="29" customFormat="1" ht="15" customHeight="1"/>
    <row r="78" spans="1:41" ht="36">
      <c r="A78" s="417" t="s">
        <v>150</v>
      </c>
      <c r="B78" s="418"/>
      <c r="C78" s="419">
        <f t="shared" ref="C78:I78" si="84">C54+C72+C69+C49+C28+C25+C76+C32</f>
        <v>0.43749999999999994</v>
      </c>
      <c r="D78" s="419">
        <f t="shared" si="84"/>
        <v>0.47916666666666669</v>
      </c>
      <c r="E78" s="419">
        <f t="shared" si="84"/>
        <v>0.35416666666666663</v>
      </c>
      <c r="F78" s="419">
        <f t="shared" si="84"/>
        <v>0.40972222222222221</v>
      </c>
      <c r="G78" s="419">
        <f t="shared" si="84"/>
        <v>0.33333333333333331</v>
      </c>
      <c r="H78" s="419">
        <f t="shared" si="84"/>
        <v>0.3888888888888889</v>
      </c>
      <c r="I78" s="419">
        <f t="shared" si="84"/>
        <v>0.41666666666666669</v>
      </c>
      <c r="J78" s="419">
        <f>J54+J72+J69+J49+J28+J25+J76+J32</f>
        <v>0.375</v>
      </c>
      <c r="K78" s="419">
        <f t="shared" ref="K78:L78" si="85">K54+K72+K69+K49+K28+K25+K76+K32</f>
        <v>0.37499999999999994</v>
      </c>
      <c r="L78" s="419">
        <f t="shared" si="85"/>
        <v>0.5625</v>
      </c>
      <c r="M78" s="419">
        <f>M54+M72+M69+M49+M28+M25+M76+M32</f>
        <v>0.5</v>
      </c>
      <c r="N78" s="420" t="s">
        <v>116</v>
      </c>
      <c r="O78" s="421">
        <f>SUM(C78:M78)</f>
        <v>4.6319444444444446</v>
      </c>
      <c r="P78" s="422"/>
      <c r="Q78" s="422"/>
      <c r="R78" s="422"/>
      <c r="S78" s="422"/>
      <c r="T78" s="419">
        <f>T54+T72+T69+T49+T28+T25+T76+T32</f>
        <v>4.6319444444444446</v>
      </c>
      <c r="U78" s="419">
        <f>U76</f>
        <v>4.6319444444444446</v>
      </c>
      <c r="V78" s="419">
        <f>V76</f>
        <v>28.579861111111079</v>
      </c>
      <c r="W78" s="422">
        <f>ROUND(T78/$T$78*100,2)</f>
        <v>100</v>
      </c>
      <c r="X78" s="422">
        <f>ROUND(U78/$T$78*100,2)</f>
        <v>100</v>
      </c>
      <c r="Y78" s="423">
        <f>ROUND(T78/$U$16*100,2)</f>
        <v>12.3</v>
      </c>
      <c r="Z78" s="424">
        <f>ROUND(V78/$U$16*100,2)</f>
        <v>75.91</v>
      </c>
      <c r="AA78" s="422"/>
      <c r="AB78" s="422"/>
      <c r="AC78" s="422"/>
      <c r="AD78" s="419">
        <f>AD72+AD69+AD54+AD49+AD28+AD25+AD76+AD32</f>
        <v>5.7354166666666657</v>
      </c>
      <c r="AE78" s="419">
        <f>AE76</f>
        <v>5.7354166666666666</v>
      </c>
      <c r="AF78" s="419">
        <f>AF76</f>
        <v>27.610416666666673</v>
      </c>
      <c r="AG78" s="422">
        <f>ROUND(AE78/$AD$78*100,2)</f>
        <v>100</v>
      </c>
      <c r="AH78" s="422">
        <f>ROUND(AE78/$AD$78*100,2)</f>
        <v>100</v>
      </c>
      <c r="AI78" s="565">
        <f t="shared" ref="AI78" si="86">ROUND(AD78/$Y$17*100,2)</f>
        <v>15.22</v>
      </c>
      <c r="AJ78" s="566">
        <f t="shared" ref="AJ78" si="87">ROUND(AF78/$Y$17*100,2)</f>
        <v>73.27</v>
      </c>
      <c r="AK78" s="418"/>
      <c r="AL78" s="418"/>
      <c r="AM78" s="418"/>
      <c r="AN78" s="418"/>
      <c r="AO78" s="418"/>
    </row>
    <row r="79" spans="1:41" s="29" customForma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6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</row>
    <row r="80" spans="1:41" ht="36">
      <c r="A80" s="425" t="s">
        <v>151</v>
      </c>
      <c r="B80" s="426"/>
      <c r="C80" s="427">
        <f t="shared" ref="C80:M80" si="88">(C78/$O$78)*100</f>
        <v>9.4452773613193397</v>
      </c>
      <c r="D80" s="427">
        <f t="shared" si="88"/>
        <v>10.344827586206897</v>
      </c>
      <c r="E80" s="427">
        <f t="shared" si="88"/>
        <v>7.6461769115442264</v>
      </c>
      <c r="F80" s="427">
        <f t="shared" si="88"/>
        <v>8.8455772113943016</v>
      </c>
      <c r="G80" s="427">
        <f t="shared" si="88"/>
        <v>7.1964017991004496</v>
      </c>
      <c r="H80" s="427">
        <f t="shared" si="88"/>
        <v>8.3958020989505258</v>
      </c>
      <c r="I80" s="427">
        <f t="shared" si="88"/>
        <v>8.995502248875562</v>
      </c>
      <c r="J80" s="427">
        <f t="shared" si="88"/>
        <v>8.095952023988005</v>
      </c>
      <c r="K80" s="427">
        <f t="shared" si="88"/>
        <v>8.0959520239880032</v>
      </c>
      <c r="L80" s="427">
        <f t="shared" si="88"/>
        <v>12.143928035982009</v>
      </c>
      <c r="M80" s="427">
        <f t="shared" si="88"/>
        <v>10.794602698650674</v>
      </c>
      <c r="N80" s="428" t="s">
        <v>116</v>
      </c>
      <c r="O80" s="427">
        <f>SUM(C80:M80)</f>
        <v>100</v>
      </c>
      <c r="P80" s="429"/>
      <c r="Q80" s="429"/>
      <c r="R80" s="429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29"/>
      <c r="AL80" s="429"/>
      <c r="AM80" s="429"/>
      <c r="AN80" s="429"/>
      <c r="AO80" s="429"/>
    </row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</sheetData>
  <mergeCells count="23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73:AO73"/>
    <mergeCell ref="B55:AO55"/>
    <mergeCell ref="B70:AO70"/>
    <mergeCell ref="AK21:AM21"/>
    <mergeCell ref="AN21:AO21"/>
    <mergeCell ref="B23:AO23"/>
    <mergeCell ref="B26:AO26"/>
    <mergeCell ref="B33:AO33"/>
    <mergeCell ref="B50:AO50"/>
    <mergeCell ref="AA21:AJ21"/>
    <mergeCell ref="B29:AO29"/>
  </mergeCells>
  <conditionalFormatting sqref="AO56 AN34:AO48">
    <cfRule type="cellIs" dxfId="22" priority="12" operator="greaterThan">
      <formula>100</formula>
    </cfRule>
  </conditionalFormatting>
  <conditionalFormatting sqref="AN51:AN52">
    <cfRule type="cellIs" dxfId="21" priority="11" operator="greaterThan">
      <formula>100</formula>
    </cfRule>
  </conditionalFormatting>
  <conditionalFormatting sqref="AO24">
    <cfRule type="cellIs" dxfId="20" priority="10" operator="greaterThan">
      <formula>100</formula>
    </cfRule>
  </conditionalFormatting>
  <conditionalFormatting sqref="AO27">
    <cfRule type="cellIs" dxfId="19" priority="9" operator="greaterThan">
      <formula>100</formula>
    </cfRule>
  </conditionalFormatting>
  <conditionalFormatting sqref="AO51:AO52">
    <cfRule type="cellIs" dxfId="18" priority="8" operator="greaterThan">
      <formula>100</formula>
    </cfRule>
  </conditionalFormatting>
  <conditionalFormatting sqref="AO71">
    <cfRule type="cellIs" dxfId="17" priority="7" operator="greaterThan">
      <formula>100</formula>
    </cfRule>
  </conditionalFormatting>
  <conditionalFormatting sqref="AN30:AN31">
    <cfRule type="cellIs" dxfId="16" priority="6" operator="greaterThan">
      <formula>100</formula>
    </cfRule>
  </conditionalFormatting>
  <conditionalFormatting sqref="AO30:AO31">
    <cfRule type="cellIs" dxfId="15" priority="5" operator="greaterThan">
      <formula>100</formula>
    </cfRule>
  </conditionalFormatting>
  <conditionalFormatting sqref="AO74:AO75">
    <cfRule type="cellIs" dxfId="14" priority="3" operator="greaterThan">
      <formula>100</formula>
    </cfRule>
  </conditionalFormatting>
  <conditionalFormatting sqref="AN53:AO53">
    <cfRule type="cellIs" dxfId="13" priority="2" operator="greaterThan">
      <formula>100</formula>
    </cfRule>
  </conditionalFormatting>
  <conditionalFormatting sqref="AO57:AO68">
    <cfRule type="cellIs" dxfId="12" priority="1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80B4-99FE-4B73-9BD1-52A11A31DC74}">
  <dimension ref="A1:AO101"/>
  <sheetViews>
    <sheetView topLeftCell="A49" zoomScale="30" zoomScaleNormal="30" workbookViewId="0">
      <selection activeCell="A65" sqref="A65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  <c r="AK1" s="624"/>
      <c r="AL1" s="624"/>
      <c r="AM1" s="624"/>
      <c r="AN1" s="624"/>
      <c r="AO1" s="624"/>
    </row>
    <row r="2" spans="1:41" ht="36" customHeight="1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</row>
    <row r="3" spans="1:41" ht="53.4">
      <c r="A3" s="292"/>
      <c r="B3" s="292"/>
      <c r="C3" s="625" t="s">
        <v>1</v>
      </c>
      <c r="D3" s="625"/>
      <c r="E3" s="625"/>
      <c r="F3" s="625"/>
      <c r="G3" s="625"/>
      <c r="H3" s="625"/>
      <c r="I3" s="625"/>
      <c r="J3" s="625"/>
      <c r="K3" s="625"/>
      <c r="L3" s="626"/>
      <c r="M3" s="626"/>
      <c r="N3" s="626"/>
      <c r="O3" s="625" t="s">
        <v>2</v>
      </c>
      <c r="P3" s="625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19" t="s">
        <v>3</v>
      </c>
      <c r="D4" s="619"/>
      <c r="E4" s="294"/>
      <c r="F4" s="294"/>
      <c r="G4" s="294"/>
      <c r="H4" s="294"/>
      <c r="I4" s="294"/>
      <c r="J4" s="294"/>
      <c r="K4" s="294"/>
      <c r="L4" s="627"/>
      <c r="M4" s="628"/>
      <c r="N4" s="629"/>
      <c r="O4" s="619" t="s">
        <v>4</v>
      </c>
      <c r="P4" s="619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19" t="s">
        <v>435</v>
      </c>
      <c r="D5" s="619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0" t="s">
        <v>19</v>
      </c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>U8/$U$16*100</f>
        <v>15.586092409849686</v>
      </c>
      <c r="AD8" s="307"/>
      <c r="AE8" s="306">
        <f>W8/$Y$16*100</f>
        <v>16.146985109833413</v>
      </c>
      <c r="AF8" s="106"/>
      <c r="AG8" s="306">
        <f>Y8/$Y$16*100</f>
        <v>16.146985109833409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153</v>
      </c>
      <c r="G9" s="301"/>
      <c r="H9" s="301"/>
      <c r="I9" s="301" t="s">
        <v>154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0">S9/$U$16*100</f>
        <v>11.740293276768433</v>
      </c>
      <c r="AB9" s="307"/>
      <c r="AC9" s="306">
        <f t="shared" ref="AC9:AC17" si="1">U9/$U$16*100</f>
        <v>27.32638568661811</v>
      </c>
      <c r="AD9" s="307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155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3.3687500000000004</v>
      </c>
      <c r="X10" s="106"/>
      <c r="Y10" s="304">
        <f>'Sprint 3'!AF79</f>
        <v>13.973611111111119</v>
      </c>
      <c r="Z10" s="304"/>
      <c r="AA10" s="306">
        <f t="shared" si="0"/>
        <v>10.513695471732925</v>
      </c>
      <c r="AB10" s="307"/>
      <c r="AC10" s="306">
        <f t="shared" si="1"/>
        <v>37.840081158351055</v>
      </c>
      <c r="AD10" s="307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156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17.504166666666681</v>
      </c>
      <c r="Z11" s="304"/>
      <c r="AA11" s="306">
        <f t="shared" si="0"/>
        <v>9.9972332380337647</v>
      </c>
      <c r="AB11" s="307"/>
      <c r="AC11" s="306">
        <f t="shared" si="1"/>
        <v>47.837314396384841</v>
      </c>
      <c r="AD11" s="307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157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18.340277777777789</v>
      </c>
      <c r="Z12" s="304"/>
      <c r="AA12" s="306">
        <f t="shared" si="0"/>
        <v>3.928801992068621</v>
      </c>
      <c r="AB12" s="307"/>
      <c r="AC12" s="306">
        <f t="shared" si="1"/>
        <v>51.766116388453419</v>
      </c>
      <c r="AD12" s="307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158</v>
      </c>
      <c r="G13" s="301"/>
      <c r="H13" s="301"/>
      <c r="I13" s="301" t="s">
        <v>159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21.875000000000007</v>
      </c>
      <c r="Z13" s="304"/>
      <c r="AA13" s="306">
        <f t="shared" si="0"/>
        <v>11.841741215530769</v>
      </c>
      <c r="AB13" s="307"/>
      <c r="AC13" s="306">
        <f t="shared" si="1"/>
        <v>63.607857603984165</v>
      </c>
      <c r="AD13" s="307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1"/>
      <c r="D14" s="621"/>
      <c r="E14" s="621"/>
      <c r="F14" s="621"/>
      <c r="G14" s="621"/>
      <c r="H14" s="621"/>
      <c r="I14" s="301" t="s">
        <v>160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27.610416666666673</v>
      </c>
      <c r="Z14" s="304"/>
      <c r="AA14" s="306">
        <f t="shared" si="0"/>
        <v>12.302868209905022</v>
      </c>
      <c r="AB14" s="307"/>
      <c r="AC14" s="306">
        <f t="shared" si="1"/>
        <v>75.910725813889144</v>
      </c>
      <c r="AD14" s="307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33.183333333333337</v>
      </c>
      <c r="Z15" s="304"/>
      <c r="AA15" s="306">
        <f t="shared" si="0"/>
        <v>12.026192013280468</v>
      </c>
      <c r="AB15" s="307"/>
      <c r="AC15" s="306">
        <f t="shared" si="1"/>
        <v>87.936917827169594</v>
      </c>
      <c r="AD15" s="307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0"/>
        <v>12.063082172830409</v>
      </c>
      <c r="AB16" s="307"/>
      <c r="AC16" s="306">
        <f t="shared" si="1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0"/>
        <v>100.00000000000009</v>
      </c>
      <c r="AB17" s="307"/>
      <c r="AC17" s="306">
        <f t="shared" si="1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2" t="s">
        <v>49</v>
      </c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3" t="s">
        <v>50</v>
      </c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18" t="s">
        <v>51</v>
      </c>
      <c r="AB21" s="618"/>
      <c r="AC21" s="618"/>
      <c r="AD21" s="618"/>
      <c r="AE21" s="618"/>
      <c r="AF21" s="618"/>
      <c r="AG21" s="618"/>
      <c r="AH21" s="618"/>
      <c r="AI21" s="618"/>
      <c r="AJ21" s="618"/>
      <c r="AK21" s="613" t="s">
        <v>52</v>
      </c>
      <c r="AL21" s="613"/>
      <c r="AM21" s="613"/>
      <c r="AN21" s="614" t="s">
        <v>53</v>
      </c>
      <c r="AO21" s="614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161</v>
      </c>
      <c r="B23" s="615"/>
      <c r="C23" s="615"/>
      <c r="D23" s="615"/>
      <c r="E23" s="615"/>
      <c r="F23" s="615"/>
      <c r="G23" s="615"/>
      <c r="H23" s="615"/>
      <c r="I23" s="615"/>
      <c r="J23" s="615"/>
      <c r="K23" s="615"/>
      <c r="L23" s="615"/>
      <c r="M23" s="615"/>
      <c r="N23" s="615"/>
      <c r="O23" s="615"/>
      <c r="P23" s="615"/>
      <c r="Q23" s="615"/>
      <c r="R23" s="615"/>
      <c r="S23" s="615"/>
      <c r="T23" s="615"/>
      <c r="U23" s="615"/>
      <c r="V23" s="615"/>
      <c r="W23" s="615"/>
      <c r="X23" s="615"/>
      <c r="Y23" s="615"/>
      <c r="Z23" s="615"/>
      <c r="AA23" s="615"/>
      <c r="AB23" s="615"/>
      <c r="AC23" s="615"/>
      <c r="AD23" s="615"/>
      <c r="AE23" s="615"/>
      <c r="AF23" s="615"/>
      <c r="AG23" s="615"/>
      <c r="AH23" s="615"/>
      <c r="AI23" s="615"/>
      <c r="AJ23" s="615"/>
      <c r="AK23" s="615"/>
      <c r="AL23" s="615"/>
      <c r="AM23" s="615"/>
      <c r="AN23" s="615"/>
      <c r="AO23" s="615"/>
    </row>
    <row r="24" spans="1:41" ht="36">
      <c r="A24" s="327" t="s">
        <v>436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437</v>
      </c>
      <c r="P24" s="223" t="s">
        <v>437</v>
      </c>
      <c r="Q24" s="223" t="s">
        <v>437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U14+T24</f>
        <v>29.038194444444411</v>
      </c>
      <c r="W24" s="333">
        <f>ROUND(T24/$T$70*100,2)</f>
        <v>10.119999999999999</v>
      </c>
      <c r="X24" s="333">
        <f>ROUND(U24/$T$70*100,2)</f>
        <v>10.119999999999999</v>
      </c>
      <c r="Y24" s="99">
        <f>ROUND(T24/$U$17*100,2)</f>
        <v>1.22</v>
      </c>
      <c r="Z24" s="98">
        <f>ROUND(V24/$U$17*100,2)</f>
        <v>77.13</v>
      </c>
      <c r="AA24" s="223" t="s">
        <v>437</v>
      </c>
      <c r="AB24" s="223" t="s">
        <v>437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Y14+AD24</f>
        <v>28.068750000000005</v>
      </c>
      <c r="AG24" s="274">
        <f>ROUND(AD24/$AD$70*100,2)</f>
        <v>8.2200000000000006</v>
      </c>
      <c r="AH24" s="335">
        <f>ROUND(AE24/$AD$70*100,2)</f>
        <v>8.2200000000000006</v>
      </c>
      <c r="AI24" s="99">
        <f t="shared" ref="AI24:AI25" si="4">ROUND(AD24/$Y$17*100,2)</f>
        <v>1.22</v>
      </c>
      <c r="AJ24" s="98">
        <f t="shared" ref="AJ24:AJ25" si="5">ROUND(AF24/$Y$17*100,2)</f>
        <v>74.489999999999995</v>
      </c>
      <c r="AK24" s="336" t="s">
        <v>123</v>
      </c>
      <c r="AL24" s="430" t="s">
        <v>124</v>
      </c>
      <c r="AM24" s="430" t="s">
        <v>124</v>
      </c>
      <c r="AN24" s="431" t="s">
        <v>124</v>
      </c>
      <c r="AO24" s="337">
        <f>AD24/T24*100</f>
        <v>99.999999999999986</v>
      </c>
    </row>
    <row r="25" spans="1:41" ht="47.4">
      <c r="A25" s="338" t="s">
        <v>116</v>
      </c>
      <c r="B25" s="326"/>
      <c r="C25" s="339">
        <f>SUM(C24:C24)</f>
        <v>4.1666666666666664E-2</v>
      </c>
      <c r="D25" s="339">
        <f t="shared" ref="D25:M25" si="6">SUM(D24:D24)</f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29.038194444444411</v>
      </c>
      <c r="W25" s="326">
        <f>ROUND(T25/$T$70*100,2)</f>
        <v>10.119999999999999</v>
      </c>
      <c r="X25" s="326">
        <f>ROUND(U25/$T$70*100,2)</f>
        <v>10.119999999999999</v>
      </c>
      <c r="Y25" s="340">
        <f>ROUND(T25/$U$16*100,2)</f>
        <v>1.22</v>
      </c>
      <c r="Z25" s="341">
        <f>ROUND(V25/$U$16*100,2)</f>
        <v>77.13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28.068750000000005</v>
      </c>
      <c r="AG25" s="326">
        <f>ROUND(AD25/$AD$70*100,2)</f>
        <v>8.2200000000000006</v>
      </c>
      <c r="AH25" s="326">
        <f>ROUND(AE25/$AD$70*100,2)</f>
        <v>8.2200000000000006</v>
      </c>
      <c r="AI25" s="563">
        <f t="shared" si="4"/>
        <v>1.22</v>
      </c>
      <c r="AJ25" s="564">
        <f t="shared" si="5"/>
        <v>74.489999999999995</v>
      </c>
      <c r="AK25" s="342"/>
      <c r="AL25" s="326"/>
      <c r="AM25" s="326"/>
      <c r="AN25" s="326"/>
      <c r="AO25" s="326"/>
    </row>
    <row r="26" spans="1:41" ht="47.4">
      <c r="A26" s="343" t="s">
        <v>163</v>
      </c>
      <c r="B26" s="61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616"/>
      <c r="AB26" s="616"/>
      <c r="AC26" s="616"/>
      <c r="AD26" s="616"/>
      <c r="AE26" s="616"/>
      <c r="AF26" s="616"/>
      <c r="AG26" s="616"/>
      <c r="AH26" s="616"/>
      <c r="AI26" s="616"/>
      <c r="AJ26" s="616"/>
      <c r="AK26" s="616"/>
      <c r="AL26" s="616"/>
      <c r="AM26" s="616"/>
      <c r="AN26" s="616"/>
      <c r="AO26" s="616"/>
    </row>
    <row r="27" spans="1:41" ht="36">
      <c r="A27" s="345" t="s">
        <v>438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42" t="s">
        <v>439</v>
      </c>
      <c r="P27" s="42" t="s">
        <v>439</v>
      </c>
      <c r="Q27" s="223" t="s">
        <v>439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29.496527777777743</v>
      </c>
      <c r="W27" s="274">
        <f>ROUND(T27/$T$70*100,2)</f>
        <v>10.119999999999999</v>
      </c>
      <c r="X27" s="333">
        <f>ROUND(U27/$T$70*100,2)</f>
        <v>20.25</v>
      </c>
      <c r="Y27" s="99">
        <f>ROUND(T27/$U$17*100,2)</f>
        <v>1.22</v>
      </c>
      <c r="Z27" s="98">
        <f>ROUND(V27/$U$17*100,2)</f>
        <v>78.349999999999994</v>
      </c>
      <c r="AA27" s="42" t="s">
        <v>439</v>
      </c>
      <c r="AB27" s="42" t="s">
        <v>439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28.527083333333337</v>
      </c>
      <c r="AG27" s="454">
        <f>ROUND(AD27/$AD$70*100,2)</f>
        <v>8.2200000000000006</v>
      </c>
      <c r="AH27" s="454">
        <f>ROUND(AE27/$AD$70*100,2)</f>
        <v>16.45</v>
      </c>
      <c r="AI27" s="99">
        <f t="shared" ref="AI27:AI28" si="7">ROUND(AD27/$Y$17*100,2)</f>
        <v>1.22</v>
      </c>
      <c r="AJ27" s="98">
        <f t="shared" ref="AJ27:AJ28" si="8">ROUND(AF27/$Y$17*100,2)</f>
        <v>75.7</v>
      </c>
      <c r="AK27" s="336" t="s">
        <v>123</v>
      </c>
      <c r="AL27" s="430" t="s">
        <v>124</v>
      </c>
      <c r="AM27" s="430" t="s">
        <v>124</v>
      </c>
      <c r="AN27" s="431" t="s">
        <v>124</v>
      </c>
      <c r="AO27" s="337">
        <f>AD27/T27*100</f>
        <v>99.999999999999986</v>
      </c>
    </row>
    <row r="28" spans="1:41" ht="47.4">
      <c r="A28" s="347" t="s">
        <v>116</v>
      </c>
      <c r="B28" s="344"/>
      <c r="C28" s="348">
        <f>SUM(C27:C27)</f>
        <v>4.1666666666666664E-2</v>
      </c>
      <c r="D28" s="348">
        <f t="shared" ref="D28:M28" si="9">SUM(D27:D27)</f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29.496527777777743</v>
      </c>
      <c r="W28" s="344">
        <f>ROUND(T28/$T$70*100,2)</f>
        <v>10.119999999999999</v>
      </c>
      <c r="X28" s="344">
        <f>ROUND(U28/$T$70*100,2)</f>
        <v>20.25</v>
      </c>
      <c r="Y28" s="203">
        <f>ROUND(T28/$U$17*100,2)</f>
        <v>1.22</v>
      </c>
      <c r="Z28" s="204">
        <f>ROUND(V28/$U$17*100,2)</f>
        <v>78.349999999999994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28.527083333333337</v>
      </c>
      <c r="AG28" s="344">
        <f>ROUND(AD28/$AD$70*100,2)</f>
        <v>8.2200000000000006</v>
      </c>
      <c r="AH28" s="344">
        <f>ROUND(AE28/$AD$70*100,2)</f>
        <v>16.45</v>
      </c>
      <c r="AI28" s="203">
        <f t="shared" si="7"/>
        <v>1.22</v>
      </c>
      <c r="AJ28" s="204">
        <f t="shared" si="8"/>
        <v>75.7</v>
      </c>
      <c r="AK28" s="352"/>
      <c r="AL28" s="344"/>
      <c r="AM28" s="344"/>
      <c r="AN28" s="344"/>
      <c r="AO28" s="344"/>
    </row>
    <row r="29" spans="1:41" ht="47.4">
      <c r="A29" s="217" t="s">
        <v>166</v>
      </c>
      <c r="B29" s="598"/>
      <c r="C29" s="598"/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8"/>
      <c r="X29" s="598"/>
      <c r="Y29" s="598"/>
      <c r="Z29" s="598"/>
      <c r="AA29" s="598"/>
      <c r="AB29" s="598"/>
      <c r="AC29" s="598"/>
      <c r="AD29" s="598"/>
      <c r="AE29" s="598"/>
      <c r="AF29" s="598"/>
      <c r="AG29" s="598"/>
      <c r="AH29" s="598"/>
      <c r="AI29" s="598"/>
      <c r="AJ29" s="598"/>
      <c r="AK29" s="598"/>
      <c r="AL29" s="598"/>
      <c r="AM29" s="598"/>
      <c r="AN29" s="598"/>
      <c r="AO29" s="598"/>
    </row>
    <row r="30" spans="1:41" ht="36">
      <c r="A30" s="532" t="s">
        <v>440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L30" s="177"/>
      <c r="M30" s="177"/>
      <c r="N30" s="275" t="s">
        <v>87</v>
      </c>
      <c r="O30" s="223" t="s">
        <v>437</v>
      </c>
      <c r="P30" s="223" t="s">
        <v>437</v>
      </c>
      <c r="Q30" s="223" t="s">
        <v>441</v>
      </c>
      <c r="R30" s="262">
        <v>2</v>
      </c>
      <c r="S30" s="262">
        <v>1</v>
      </c>
      <c r="T30" s="224">
        <f>SUM(C30:M30)</f>
        <v>2.7777777777777776E-2</v>
      </c>
      <c r="U30" s="40">
        <f>U28+T30</f>
        <v>0.94444444444444453</v>
      </c>
      <c r="V30" s="40">
        <f>V28+T30</f>
        <v>29.524305555555522</v>
      </c>
      <c r="W30" s="274">
        <f t="shared" ref="W30:X32" si="10">ROUND(T30/$T$70*100,2)</f>
        <v>0.61</v>
      </c>
      <c r="X30" s="333">
        <f t="shared" si="10"/>
        <v>20.86</v>
      </c>
      <c r="Y30" s="99">
        <f>ROUND(T30/$U$17*100,2)</f>
        <v>7.0000000000000007E-2</v>
      </c>
      <c r="Z30" s="98">
        <f>ROUND(V30/$U$17*100,2)</f>
        <v>78.42</v>
      </c>
      <c r="AA30" s="223" t="s">
        <v>437</v>
      </c>
      <c r="AB30" s="223" t="s">
        <v>437</v>
      </c>
      <c r="AC30" s="264">
        <v>1</v>
      </c>
      <c r="AD30" s="224">
        <v>1.3888888888888888E-2</v>
      </c>
      <c r="AE30" s="40">
        <f>AE28+AD30</f>
        <v>0.93055555555555547</v>
      </c>
      <c r="AF30" s="40">
        <f>AF28+AD30</f>
        <v>28.540972222222226</v>
      </c>
      <c r="AG30" s="454">
        <f t="shared" ref="AG30:AH32" si="11">ROUND(AD30/$AD$70*100,2)</f>
        <v>0.25</v>
      </c>
      <c r="AH30" s="454">
        <f t="shared" si="11"/>
        <v>16.7</v>
      </c>
      <c r="AI30" s="99">
        <f t="shared" ref="AI30:AI32" si="12">ROUND(AD30/$Y$17*100,2)</f>
        <v>0.04</v>
      </c>
      <c r="AJ30" s="98">
        <f t="shared" ref="AJ30:AJ32" si="13">ROUND(AF30/$Y$17*100,2)</f>
        <v>75.739999999999995</v>
      </c>
      <c r="AK30" s="276" t="s">
        <v>90</v>
      </c>
      <c r="AL30" s="262">
        <v>8</v>
      </c>
      <c r="AM30" s="262">
        <v>6</v>
      </c>
      <c r="AN30" s="144">
        <f>AM30/AL30*100</f>
        <v>75</v>
      </c>
      <c r="AO30" s="144">
        <f t="shared" ref="AO30" si="14">AD30/T30*100</f>
        <v>50</v>
      </c>
    </row>
    <row r="31" spans="1:41" ht="36">
      <c r="A31" s="157" t="s">
        <v>442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223" t="s">
        <v>439</v>
      </c>
      <c r="P31" s="223" t="s">
        <v>439</v>
      </c>
      <c r="Q31" s="223" t="s">
        <v>441</v>
      </c>
      <c r="R31" s="262">
        <v>2</v>
      </c>
      <c r="S31" s="262">
        <v>1</v>
      </c>
      <c r="T31" s="224">
        <f>SUM(C31:M31)</f>
        <v>3.4722222222222224E-2</v>
      </c>
      <c r="U31" s="40">
        <f>U30+T31</f>
        <v>0.97916666666666674</v>
      </c>
      <c r="V31" s="40">
        <f>V30+T31</f>
        <v>29.559027777777743</v>
      </c>
      <c r="W31" s="274">
        <f t="shared" si="10"/>
        <v>0.77</v>
      </c>
      <c r="X31" s="333">
        <f t="shared" si="10"/>
        <v>21.63</v>
      </c>
      <c r="Y31" s="99">
        <f>ROUND(T31/$U$17*100,2)</f>
        <v>0.09</v>
      </c>
      <c r="Z31" s="98">
        <f>ROUND(V31/$U$17*100,2)</f>
        <v>78.510000000000005</v>
      </c>
      <c r="AA31" s="223" t="s">
        <v>439</v>
      </c>
      <c r="AB31" s="223" t="s">
        <v>439</v>
      </c>
      <c r="AC31" s="264">
        <v>1</v>
      </c>
      <c r="AD31" s="224">
        <v>1.3888888888888888E-2</v>
      </c>
      <c r="AE31" s="40">
        <f>AE30+AD31</f>
        <v>0.94444444444444431</v>
      </c>
      <c r="AF31" s="40">
        <f>AF30+AD31</f>
        <v>28.554861111111116</v>
      </c>
      <c r="AG31" s="454">
        <f t="shared" si="11"/>
        <v>0.25</v>
      </c>
      <c r="AH31" s="454">
        <f t="shared" si="11"/>
        <v>16.95</v>
      </c>
      <c r="AI31" s="99">
        <f t="shared" si="12"/>
        <v>0.04</v>
      </c>
      <c r="AJ31" s="98">
        <f t="shared" si="13"/>
        <v>75.78</v>
      </c>
      <c r="AK31" s="276" t="s">
        <v>90</v>
      </c>
      <c r="AL31" s="262">
        <v>4</v>
      </c>
      <c r="AM31" s="262">
        <v>6</v>
      </c>
      <c r="AN31" s="144">
        <f>AM31/AL31*100</f>
        <v>150</v>
      </c>
      <c r="AO31" s="144">
        <f>AD31/T31*100</f>
        <v>40</v>
      </c>
    </row>
    <row r="32" spans="1:41" ht="47.4">
      <c r="A32" s="158" t="s">
        <v>116</v>
      </c>
      <c r="B32" s="149"/>
      <c r="C32" s="180">
        <f>SUM(C30:C31)</f>
        <v>6.25E-2</v>
      </c>
      <c r="D32" s="180">
        <f t="shared" ref="D32:L32" si="15">SUM(D30:D31)</f>
        <v>0</v>
      </c>
      <c r="E32" s="180">
        <f t="shared" si="15"/>
        <v>0</v>
      </c>
      <c r="F32" s="180">
        <f t="shared" si="15"/>
        <v>0</v>
      </c>
      <c r="G32" s="180">
        <f t="shared" si="15"/>
        <v>0</v>
      </c>
      <c r="H32" s="180">
        <f t="shared" si="15"/>
        <v>0</v>
      </c>
      <c r="I32" s="180">
        <f t="shared" si="15"/>
        <v>0</v>
      </c>
      <c r="J32" s="180">
        <f>SUM(J30:J31)</f>
        <v>0</v>
      </c>
      <c r="K32" s="180">
        <f>SUM(K30:K31)</f>
        <v>0</v>
      </c>
      <c r="L32" s="180">
        <f t="shared" si="15"/>
        <v>0</v>
      </c>
      <c r="M32" s="180">
        <f>SUM(M30:M31)</f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29.559027777777743</v>
      </c>
      <c r="W32" s="459">
        <f>ROUND(T32/$T$70*100,2)</f>
        <v>1.38</v>
      </c>
      <c r="X32" s="528">
        <f t="shared" si="10"/>
        <v>21.63</v>
      </c>
      <c r="Y32" s="151">
        <f>ROUND(T32/$U$16*100,2)</f>
        <v>0.17</v>
      </c>
      <c r="Z32" s="152">
        <f>ROUND(V32/$U$16*100,2)</f>
        <v>78.510000000000005</v>
      </c>
      <c r="AA32" s="149"/>
      <c r="AB32" s="149"/>
      <c r="AC32" s="149"/>
      <c r="AD32" s="150">
        <f>SUM(AD30:AD31)</f>
        <v>2.7777777777777776E-2</v>
      </c>
      <c r="AE32" s="150">
        <f>AE31</f>
        <v>0.94444444444444431</v>
      </c>
      <c r="AF32" s="570">
        <f>AF31</f>
        <v>28.554861111111116</v>
      </c>
      <c r="AG32" s="528">
        <f t="shared" si="11"/>
        <v>0.5</v>
      </c>
      <c r="AH32" s="528">
        <f t="shared" si="11"/>
        <v>16.95</v>
      </c>
      <c r="AI32" s="571">
        <f t="shared" si="12"/>
        <v>7.0000000000000007E-2</v>
      </c>
      <c r="AJ32" s="569">
        <f t="shared" si="13"/>
        <v>75.78</v>
      </c>
      <c r="AK32" s="153"/>
      <c r="AL32" s="149"/>
      <c r="AM32" s="149"/>
      <c r="AN32" s="149"/>
      <c r="AO32" s="149"/>
    </row>
    <row r="33" spans="1:41" ht="47.4">
      <c r="A33" s="355" t="s">
        <v>172</v>
      </c>
      <c r="B33" s="617"/>
      <c r="C33" s="617"/>
      <c r="D33" s="617"/>
      <c r="E33" s="617"/>
      <c r="F33" s="617"/>
      <c r="G33" s="617"/>
      <c r="H33" s="617"/>
      <c r="I33" s="617"/>
      <c r="J33" s="617"/>
      <c r="K33" s="617"/>
      <c r="L33" s="617"/>
      <c r="M33" s="617"/>
      <c r="N33" s="617"/>
      <c r="O33" s="617"/>
      <c r="P33" s="617"/>
      <c r="Q33" s="617"/>
      <c r="R33" s="61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L33" s="617"/>
      <c r="AM33" s="617"/>
      <c r="AN33" s="617"/>
      <c r="AO33" s="617"/>
    </row>
    <row r="34" spans="1:41" ht="36">
      <c r="A34" s="356" t="s">
        <v>396</v>
      </c>
      <c r="B34" s="266">
        <v>1</v>
      </c>
      <c r="C34" s="354"/>
      <c r="D34" s="267">
        <v>2.0833333333333332E-2</v>
      </c>
      <c r="E34" s="266"/>
      <c r="F34" s="266"/>
      <c r="G34" s="266"/>
      <c r="H34" s="266"/>
      <c r="I34" s="357"/>
      <c r="J34" s="266"/>
      <c r="K34" s="266"/>
      <c r="L34" s="266"/>
      <c r="M34" s="268"/>
      <c r="N34" s="275" t="s">
        <v>87</v>
      </c>
      <c r="O34" s="223" t="s">
        <v>437</v>
      </c>
      <c r="P34" s="223" t="s">
        <v>437</v>
      </c>
      <c r="Q34" s="223" t="s">
        <v>441</v>
      </c>
      <c r="R34" s="270">
        <v>2</v>
      </c>
      <c r="S34" s="264">
        <v>1</v>
      </c>
      <c r="T34" s="224">
        <f t="shared" ref="T34:T45" si="16">SUM(C34:M34)</f>
        <v>2.0833333333333332E-2</v>
      </c>
      <c r="U34" s="224">
        <f>U32+T34</f>
        <v>1</v>
      </c>
      <c r="V34" s="224">
        <f>V32+T34</f>
        <v>29.579861111111075</v>
      </c>
      <c r="W34" s="274">
        <f t="shared" ref="W34:W46" si="17">ROUND(T34/$T$70*100,2)</f>
        <v>0.46</v>
      </c>
      <c r="X34" s="335">
        <f t="shared" ref="X34:X46" si="18">ROUND(U34/$T$70*100,2)</f>
        <v>22.09</v>
      </c>
      <c r="Y34" s="99">
        <f t="shared" ref="Y34:Y45" si="19">ROUND(T34/$U$17*100,2)</f>
        <v>0.06</v>
      </c>
      <c r="Z34" s="98">
        <f t="shared" ref="Z34:Z45" si="20">ROUND(V34/$U$17*100,2)</f>
        <v>78.569999999999993</v>
      </c>
      <c r="AA34" s="223" t="s">
        <v>437</v>
      </c>
      <c r="AB34" s="223" t="s">
        <v>437</v>
      </c>
      <c r="AC34" s="264">
        <v>1</v>
      </c>
      <c r="AD34" s="224">
        <v>1.3888888888888888E-2</v>
      </c>
      <c r="AE34" s="40">
        <f>AE32+AD34</f>
        <v>0.95833333333333315</v>
      </c>
      <c r="AF34" s="40">
        <f>AF32+AD34</f>
        <v>28.568750000000005</v>
      </c>
      <c r="AG34" s="454">
        <f t="shared" ref="AG34:AG45" si="21">ROUND(AD34/$AD$70*100,2)</f>
        <v>0.25</v>
      </c>
      <c r="AH34" s="454">
        <f t="shared" ref="AH34:AH45" si="22">ROUND(AE34/$AD$70*100,2)</f>
        <v>17.2</v>
      </c>
      <c r="AI34" s="99">
        <f t="shared" ref="AI34:AI46" si="23">ROUND(AD34/$Y$17*100,2)</f>
        <v>0.04</v>
      </c>
      <c r="AJ34" s="98">
        <f t="shared" ref="AJ34:AJ46" si="24">ROUND(AF34/$Y$17*100,2)</f>
        <v>75.81</v>
      </c>
      <c r="AK34" s="276" t="s">
        <v>90</v>
      </c>
      <c r="AL34" s="266">
        <v>4</v>
      </c>
      <c r="AM34" s="266">
        <v>4</v>
      </c>
      <c r="AN34" s="337">
        <f t="shared" ref="AN34:AN37" si="25">AM34/AL34*100</f>
        <v>100</v>
      </c>
      <c r="AO34" s="337">
        <f t="shared" ref="AO34:AO37" si="26">AD34/T34*100</f>
        <v>66.666666666666657</v>
      </c>
    </row>
    <row r="35" spans="1:41" ht="36">
      <c r="A35" s="356" t="s">
        <v>397</v>
      </c>
      <c r="B35" s="266">
        <v>1</v>
      </c>
      <c r="C35" s="266"/>
      <c r="D35" s="267"/>
      <c r="E35" s="291"/>
      <c r="F35" s="291"/>
      <c r="G35" s="291"/>
      <c r="H35" s="291"/>
      <c r="I35" s="358">
        <v>2.0833333333333332E-2</v>
      </c>
      <c r="J35" s="291"/>
      <c r="K35" s="379"/>
      <c r="L35" s="468"/>
      <c r="M35" s="438"/>
      <c r="N35" s="275" t="s">
        <v>87</v>
      </c>
      <c r="O35" s="223" t="s">
        <v>437</v>
      </c>
      <c r="P35" s="223" t="s">
        <v>437</v>
      </c>
      <c r="Q35" s="223" t="s">
        <v>441</v>
      </c>
      <c r="R35" s="270">
        <v>2</v>
      </c>
      <c r="S35" s="264">
        <v>1</v>
      </c>
      <c r="T35" s="224">
        <f t="shared" si="16"/>
        <v>2.0833333333333332E-2</v>
      </c>
      <c r="U35" s="224">
        <f>U34+T35</f>
        <v>1.0208333333333333</v>
      </c>
      <c r="V35" s="224">
        <f>V34+T35</f>
        <v>29.600694444444407</v>
      </c>
      <c r="W35" s="274">
        <f t="shared" si="17"/>
        <v>0.46</v>
      </c>
      <c r="X35" s="335">
        <f t="shared" si="18"/>
        <v>22.55</v>
      </c>
      <c r="Y35" s="99">
        <f t="shared" si="19"/>
        <v>0.06</v>
      </c>
      <c r="Z35" s="98">
        <f t="shared" si="20"/>
        <v>78.62</v>
      </c>
      <c r="AA35" s="223" t="s">
        <v>437</v>
      </c>
      <c r="AB35" s="223" t="s">
        <v>437</v>
      </c>
      <c r="AC35" s="264">
        <v>1</v>
      </c>
      <c r="AD35" s="224">
        <v>1.3888888888888888E-2</v>
      </c>
      <c r="AE35" s="40">
        <f t="shared" ref="AE35:AE45" si="27">AE34+AD35</f>
        <v>0.97222222222222199</v>
      </c>
      <c r="AF35" s="40">
        <f t="shared" ref="AF35:AF45" si="28">AF34+AD35</f>
        <v>28.582638888888894</v>
      </c>
      <c r="AG35" s="454">
        <f t="shared" si="21"/>
        <v>0.25</v>
      </c>
      <c r="AH35" s="454">
        <f t="shared" si="22"/>
        <v>17.45</v>
      </c>
      <c r="AI35" s="99">
        <f t="shared" si="23"/>
        <v>0.04</v>
      </c>
      <c r="AJ35" s="98">
        <f t="shared" si="24"/>
        <v>75.849999999999994</v>
      </c>
      <c r="AK35" s="276" t="s">
        <v>90</v>
      </c>
      <c r="AL35" s="266">
        <v>4</v>
      </c>
      <c r="AM35" s="266">
        <v>3</v>
      </c>
      <c r="AN35" s="337">
        <f t="shared" si="25"/>
        <v>75</v>
      </c>
      <c r="AO35" s="337">
        <f t="shared" si="26"/>
        <v>66.666666666666657</v>
      </c>
    </row>
    <row r="36" spans="1:41" ht="36">
      <c r="A36" s="362" t="s">
        <v>443</v>
      </c>
      <c r="B36" s="266">
        <v>1</v>
      </c>
      <c r="C36" s="266"/>
      <c r="D36" s="466"/>
      <c r="E36" s="381"/>
      <c r="F36" s="231"/>
      <c r="G36" s="231"/>
      <c r="H36" s="267"/>
      <c r="I36" s="267"/>
      <c r="J36" s="328"/>
      <c r="K36" s="436"/>
      <c r="L36" s="267"/>
      <c r="M36" s="267">
        <v>8.3333333333333329E-2</v>
      </c>
      <c r="N36" s="275" t="s">
        <v>87</v>
      </c>
      <c r="O36" s="223" t="s">
        <v>437</v>
      </c>
      <c r="P36" s="223" t="s">
        <v>437</v>
      </c>
      <c r="Q36" s="223" t="s">
        <v>441</v>
      </c>
      <c r="R36" s="329">
        <v>3</v>
      </c>
      <c r="S36" s="264">
        <v>3</v>
      </c>
      <c r="T36" s="224">
        <f t="shared" si="16"/>
        <v>8.3333333333333329E-2</v>
      </c>
      <c r="U36" s="224">
        <f t="shared" ref="U36:U45" si="29">U35+T36</f>
        <v>1.1041666666666665</v>
      </c>
      <c r="V36" s="224">
        <f>V35+T36</f>
        <v>29.684027777777739</v>
      </c>
      <c r="W36" s="274">
        <f t="shared" si="17"/>
        <v>1.84</v>
      </c>
      <c r="X36" s="335">
        <f t="shared" si="18"/>
        <v>24.39</v>
      </c>
      <c r="Y36" s="99">
        <f t="shared" si="19"/>
        <v>0.22</v>
      </c>
      <c r="Z36" s="98">
        <f t="shared" si="20"/>
        <v>78.84</v>
      </c>
      <c r="AA36" s="223" t="s">
        <v>437</v>
      </c>
      <c r="AB36" s="223" t="s">
        <v>437</v>
      </c>
      <c r="AC36" s="264">
        <v>1</v>
      </c>
      <c r="AD36" s="224">
        <v>8.3333333333333329E-2</v>
      </c>
      <c r="AE36" s="40">
        <f t="shared" si="27"/>
        <v>1.0555555555555554</v>
      </c>
      <c r="AF36" s="40">
        <f t="shared" si="28"/>
        <v>28.665972222222226</v>
      </c>
      <c r="AG36" s="454">
        <f t="shared" si="21"/>
        <v>1.5</v>
      </c>
      <c r="AH36" s="454">
        <f t="shared" si="22"/>
        <v>18.940000000000001</v>
      </c>
      <c r="AI36" s="99">
        <f t="shared" si="23"/>
        <v>0.22</v>
      </c>
      <c r="AJ36" s="98">
        <f t="shared" si="24"/>
        <v>76.069999999999993</v>
      </c>
      <c r="AK36" s="276" t="s">
        <v>90</v>
      </c>
      <c r="AL36" s="266">
        <v>1</v>
      </c>
      <c r="AM36" s="266">
        <v>1</v>
      </c>
      <c r="AN36" s="337">
        <f t="shared" si="25"/>
        <v>100</v>
      </c>
      <c r="AO36" s="337">
        <f t="shared" si="26"/>
        <v>100</v>
      </c>
    </row>
    <row r="37" spans="1:41" ht="36">
      <c r="A37" s="362" t="s">
        <v>444</v>
      </c>
      <c r="B37" s="266">
        <v>1</v>
      </c>
      <c r="C37" s="266"/>
      <c r="D37" s="440"/>
      <c r="E37" s="381"/>
      <c r="F37" s="436"/>
      <c r="H37" s="328"/>
      <c r="I37" s="267"/>
      <c r="J37" s="267"/>
      <c r="K37" s="328"/>
      <c r="L37" s="267">
        <v>8.3333333333333329E-2</v>
      </c>
      <c r="M37" s="328"/>
      <c r="N37" s="275" t="s">
        <v>87</v>
      </c>
      <c r="O37" s="223" t="s">
        <v>437</v>
      </c>
      <c r="P37" s="223" t="s">
        <v>437</v>
      </c>
      <c r="Q37" s="223" t="s">
        <v>441</v>
      </c>
      <c r="R37" s="329">
        <v>3</v>
      </c>
      <c r="S37" s="264">
        <v>1</v>
      </c>
      <c r="T37" s="224">
        <f t="shared" si="16"/>
        <v>8.3333333333333329E-2</v>
      </c>
      <c r="U37" s="224">
        <f t="shared" si="29"/>
        <v>1.1874999999999998</v>
      </c>
      <c r="V37" s="224">
        <f>V36+T37</f>
        <v>29.767361111111072</v>
      </c>
      <c r="W37" s="274">
        <f t="shared" si="17"/>
        <v>1.84</v>
      </c>
      <c r="X37" s="335">
        <f t="shared" si="18"/>
        <v>26.23</v>
      </c>
      <c r="Y37" s="99">
        <f t="shared" si="19"/>
        <v>0.22</v>
      </c>
      <c r="Z37" s="98">
        <f t="shared" si="20"/>
        <v>79.06</v>
      </c>
      <c r="AA37" s="223" t="s">
        <v>437</v>
      </c>
      <c r="AB37" s="223" t="s">
        <v>437</v>
      </c>
      <c r="AC37" s="264">
        <v>1</v>
      </c>
      <c r="AD37" s="224">
        <v>8.3333333333333329E-2</v>
      </c>
      <c r="AE37" s="40">
        <f t="shared" si="27"/>
        <v>1.1388888888888886</v>
      </c>
      <c r="AF37" s="40">
        <f t="shared" si="28"/>
        <v>28.749305555555559</v>
      </c>
      <c r="AG37" s="454">
        <f>ROUND(AD37/$AD$70*100,2)</f>
        <v>1.5</v>
      </c>
      <c r="AH37" s="454">
        <f>ROUND(AE37/$AD$70*100,2)</f>
        <v>20.440000000000001</v>
      </c>
      <c r="AI37" s="99">
        <f t="shared" si="23"/>
        <v>0.22</v>
      </c>
      <c r="AJ37" s="98">
        <f t="shared" si="24"/>
        <v>76.290000000000006</v>
      </c>
      <c r="AK37" s="276" t="s">
        <v>90</v>
      </c>
      <c r="AL37" s="266">
        <v>1</v>
      </c>
      <c r="AM37" s="266">
        <v>1</v>
      </c>
      <c r="AN37" s="337">
        <f t="shared" si="25"/>
        <v>100</v>
      </c>
      <c r="AO37" s="337">
        <f t="shared" si="26"/>
        <v>100</v>
      </c>
    </row>
    <row r="38" spans="1:41" ht="36">
      <c r="A38" s="362" t="s">
        <v>445</v>
      </c>
      <c r="B38" s="266">
        <v>2</v>
      </c>
      <c r="C38" s="266"/>
      <c r="D38" s="440"/>
      <c r="E38" s="381"/>
      <c r="F38" s="267"/>
      <c r="G38" s="267"/>
      <c r="H38" s="328"/>
      <c r="I38" s="267"/>
      <c r="J38" s="267"/>
      <c r="K38" s="328"/>
      <c r="L38" s="267">
        <v>8.3333333333333329E-2</v>
      </c>
      <c r="M38" s="267">
        <v>8.3333333333333329E-2</v>
      </c>
      <c r="N38" s="275" t="s">
        <v>87</v>
      </c>
      <c r="O38" s="223" t="s">
        <v>439</v>
      </c>
      <c r="P38" s="223" t="s">
        <v>439</v>
      </c>
      <c r="Q38" s="223" t="s">
        <v>441</v>
      </c>
      <c r="R38" s="329">
        <v>3</v>
      </c>
      <c r="S38" s="264">
        <v>1</v>
      </c>
      <c r="T38" s="224">
        <f t="shared" si="16"/>
        <v>0.16666666666666666</v>
      </c>
      <c r="U38" s="224">
        <f t="shared" si="29"/>
        <v>1.3541666666666665</v>
      </c>
      <c r="V38" s="224">
        <f t="shared" ref="V38:V44" si="30">V37+T38</f>
        <v>29.934027777777739</v>
      </c>
      <c r="W38" s="274">
        <f t="shared" si="17"/>
        <v>3.68</v>
      </c>
      <c r="X38" s="335">
        <f t="shared" si="18"/>
        <v>29.91</v>
      </c>
      <c r="Y38" s="99">
        <f t="shared" si="19"/>
        <v>0.44</v>
      </c>
      <c r="Z38" s="98">
        <f t="shared" si="20"/>
        <v>79.510000000000005</v>
      </c>
      <c r="AA38" s="223" t="s">
        <v>439</v>
      </c>
      <c r="AB38" s="223" t="s">
        <v>439</v>
      </c>
      <c r="AC38" s="264">
        <v>1</v>
      </c>
      <c r="AD38" s="224">
        <v>8.3333333333333329E-2</v>
      </c>
      <c r="AE38" s="40">
        <f t="shared" si="27"/>
        <v>1.2222222222222219</v>
      </c>
      <c r="AF38" s="40">
        <f t="shared" si="28"/>
        <v>28.832638888888891</v>
      </c>
      <c r="AG38" s="454">
        <f t="shared" si="21"/>
        <v>1.5</v>
      </c>
      <c r="AH38" s="454">
        <f>ROUND(AE38/$AD$70*100,2)</f>
        <v>21.93</v>
      </c>
      <c r="AI38" s="99">
        <f t="shared" si="23"/>
        <v>0.22</v>
      </c>
      <c r="AJ38" s="98">
        <f t="shared" si="24"/>
        <v>76.510000000000005</v>
      </c>
      <c r="AK38" s="276" t="s">
        <v>90</v>
      </c>
      <c r="AL38" s="266">
        <v>2</v>
      </c>
      <c r="AM38" s="266">
        <v>2</v>
      </c>
      <c r="AN38" s="337">
        <f t="shared" ref="AN38:AN45" si="31">AM38/AL38*100</f>
        <v>100</v>
      </c>
      <c r="AO38" s="337">
        <f t="shared" ref="AO38:AO45" si="32">AD38/T38*100</f>
        <v>50</v>
      </c>
    </row>
    <row r="39" spans="1:41" ht="36">
      <c r="A39" s="356" t="s">
        <v>178</v>
      </c>
      <c r="B39" s="266">
        <v>1</v>
      </c>
      <c r="C39" s="266"/>
      <c r="D39" s="440"/>
      <c r="E39" s="381"/>
      <c r="F39" s="436"/>
      <c r="G39" s="436"/>
      <c r="H39" s="328"/>
      <c r="I39" s="267">
        <v>2.0833333333333332E-2</v>
      </c>
      <c r="J39" s="267"/>
      <c r="K39" s="328"/>
      <c r="L39" s="267"/>
      <c r="M39" s="267"/>
      <c r="N39" s="409" t="s">
        <v>263</v>
      </c>
      <c r="O39" s="223" t="s">
        <v>439</v>
      </c>
      <c r="P39" s="223" t="s">
        <v>439</v>
      </c>
      <c r="Q39" s="223" t="s">
        <v>441</v>
      </c>
      <c r="R39" s="329">
        <v>2</v>
      </c>
      <c r="S39" s="264">
        <v>1</v>
      </c>
      <c r="T39" s="224">
        <f t="shared" si="16"/>
        <v>2.0833333333333332E-2</v>
      </c>
      <c r="U39" s="224">
        <f t="shared" si="29"/>
        <v>1.3749999999999998</v>
      </c>
      <c r="V39" s="224">
        <f t="shared" si="30"/>
        <v>29.954861111111072</v>
      </c>
      <c r="W39" s="274">
        <f t="shared" si="17"/>
        <v>0.46</v>
      </c>
      <c r="X39" s="335">
        <f t="shared" si="18"/>
        <v>30.37</v>
      </c>
      <c r="Y39" s="99">
        <f t="shared" si="19"/>
        <v>0.06</v>
      </c>
      <c r="Z39" s="98">
        <f t="shared" si="20"/>
        <v>79.56</v>
      </c>
      <c r="AA39" s="42" t="s">
        <v>124</v>
      </c>
      <c r="AB39" s="42" t="s">
        <v>124</v>
      </c>
      <c r="AC39" s="264">
        <v>0</v>
      </c>
      <c r="AD39" s="224">
        <v>0</v>
      </c>
      <c r="AE39" s="40">
        <f t="shared" si="27"/>
        <v>1.2222222222222219</v>
      </c>
      <c r="AF39" s="40">
        <f t="shared" si="28"/>
        <v>28.832638888888891</v>
      </c>
      <c r="AG39" s="454">
        <f t="shared" si="21"/>
        <v>0</v>
      </c>
      <c r="AH39" s="454">
        <f t="shared" si="22"/>
        <v>21.93</v>
      </c>
      <c r="AI39" s="99">
        <f t="shared" si="23"/>
        <v>0</v>
      </c>
      <c r="AJ39" s="98">
        <f t="shared" si="24"/>
        <v>76.510000000000005</v>
      </c>
      <c r="AK39" s="276" t="s">
        <v>90</v>
      </c>
      <c r="AL39" s="266">
        <v>3</v>
      </c>
      <c r="AM39" s="266">
        <v>0</v>
      </c>
      <c r="AN39" s="337">
        <f t="shared" si="31"/>
        <v>0</v>
      </c>
      <c r="AO39" s="337">
        <f t="shared" si="32"/>
        <v>0</v>
      </c>
    </row>
    <row r="40" spans="1:41" ht="36">
      <c r="A40" s="362" t="s">
        <v>446</v>
      </c>
      <c r="B40" s="266">
        <v>1</v>
      </c>
      <c r="C40" s="266"/>
      <c r="D40" s="440"/>
      <c r="E40" s="381"/>
      <c r="F40" s="436"/>
      <c r="G40" s="436"/>
      <c r="H40" s="267">
        <v>0.20833333333333334</v>
      </c>
      <c r="J40" s="267"/>
      <c r="K40" s="328"/>
      <c r="L40" s="267"/>
      <c r="M40" s="328"/>
      <c r="N40" s="275" t="s">
        <v>87</v>
      </c>
      <c r="O40" s="223" t="s">
        <v>439</v>
      </c>
      <c r="P40" s="223" t="s">
        <v>447</v>
      </c>
      <c r="Q40" s="223" t="s">
        <v>441</v>
      </c>
      <c r="R40" s="329">
        <v>4</v>
      </c>
      <c r="S40" s="264">
        <v>2</v>
      </c>
      <c r="T40" s="224">
        <f t="shared" si="16"/>
        <v>0.20833333333333334</v>
      </c>
      <c r="U40" s="224">
        <f t="shared" si="29"/>
        <v>1.583333333333333</v>
      </c>
      <c r="V40" s="224">
        <f>V39+T40</f>
        <v>30.163194444444404</v>
      </c>
      <c r="W40" s="274">
        <f t="shared" si="17"/>
        <v>4.5999999999999996</v>
      </c>
      <c r="X40" s="335">
        <f t="shared" si="18"/>
        <v>34.97</v>
      </c>
      <c r="Y40" s="99">
        <f t="shared" si="19"/>
        <v>0.55000000000000004</v>
      </c>
      <c r="Z40" s="98">
        <f t="shared" si="20"/>
        <v>80.12</v>
      </c>
      <c r="AA40" s="223" t="s">
        <v>439</v>
      </c>
      <c r="AB40" s="42" t="s">
        <v>448</v>
      </c>
      <c r="AC40" s="264">
        <v>4</v>
      </c>
      <c r="AD40" s="224">
        <v>0.29166666666666669</v>
      </c>
      <c r="AE40" s="40">
        <f t="shared" si="27"/>
        <v>1.5138888888888886</v>
      </c>
      <c r="AF40" s="40">
        <f t="shared" si="28"/>
        <v>29.124305555555559</v>
      </c>
      <c r="AG40" s="454">
        <f t="shared" si="21"/>
        <v>5.23</v>
      </c>
      <c r="AH40" s="454">
        <f t="shared" si="22"/>
        <v>27.17</v>
      </c>
      <c r="AI40" s="99">
        <f t="shared" si="23"/>
        <v>0.77</v>
      </c>
      <c r="AJ40" s="98">
        <f t="shared" si="24"/>
        <v>77.290000000000006</v>
      </c>
      <c r="AK40" s="276" t="s">
        <v>90</v>
      </c>
      <c r="AL40" s="266">
        <v>50</v>
      </c>
      <c r="AM40" s="266">
        <v>160</v>
      </c>
      <c r="AN40" s="337">
        <f t="shared" si="31"/>
        <v>320</v>
      </c>
      <c r="AO40" s="337">
        <f t="shared" si="32"/>
        <v>140</v>
      </c>
    </row>
    <row r="41" spans="1:41" ht="36">
      <c r="A41" s="362" t="s">
        <v>449</v>
      </c>
      <c r="B41" s="266">
        <v>2</v>
      </c>
      <c r="C41" s="266"/>
      <c r="D41" s="440"/>
      <c r="E41" s="381"/>
      <c r="F41" s="267">
        <v>0.125</v>
      </c>
      <c r="G41" s="267">
        <v>0.125</v>
      </c>
      <c r="H41" s="328"/>
      <c r="I41" s="267"/>
      <c r="J41" s="267"/>
      <c r="L41" s="267"/>
      <c r="M41" s="328"/>
      <c r="N41" s="275" t="s">
        <v>87</v>
      </c>
      <c r="O41" s="223" t="s">
        <v>439</v>
      </c>
      <c r="P41" s="223" t="s">
        <v>447</v>
      </c>
      <c r="Q41" s="223" t="s">
        <v>441</v>
      </c>
      <c r="R41" s="329">
        <v>5</v>
      </c>
      <c r="S41" s="264">
        <v>2</v>
      </c>
      <c r="T41" s="224">
        <f t="shared" si="16"/>
        <v>0.25</v>
      </c>
      <c r="U41" s="224">
        <f t="shared" si="29"/>
        <v>1.833333333333333</v>
      </c>
      <c r="V41" s="224">
        <f t="shared" si="30"/>
        <v>30.413194444444404</v>
      </c>
      <c r="W41" s="274">
        <f t="shared" si="17"/>
        <v>5.52</v>
      </c>
      <c r="X41" s="335">
        <f t="shared" si="18"/>
        <v>40.49</v>
      </c>
      <c r="Y41" s="99">
        <f t="shared" si="19"/>
        <v>0.66</v>
      </c>
      <c r="Z41" s="98">
        <f t="shared" si="20"/>
        <v>80.78</v>
      </c>
      <c r="AA41" s="223" t="s">
        <v>439</v>
      </c>
      <c r="AB41" s="42" t="s">
        <v>448</v>
      </c>
      <c r="AC41" s="264">
        <v>4</v>
      </c>
      <c r="AD41" s="224">
        <v>0.5</v>
      </c>
      <c r="AE41" s="40">
        <f t="shared" si="27"/>
        <v>2.0138888888888884</v>
      </c>
      <c r="AF41" s="40">
        <f t="shared" si="28"/>
        <v>29.624305555555559</v>
      </c>
      <c r="AG41" s="454">
        <f t="shared" si="21"/>
        <v>8.9700000000000006</v>
      </c>
      <c r="AH41" s="454">
        <f t="shared" si="22"/>
        <v>36.14</v>
      </c>
      <c r="AI41" s="99">
        <f t="shared" si="23"/>
        <v>1.33</v>
      </c>
      <c r="AJ41" s="98">
        <f t="shared" si="24"/>
        <v>78.61</v>
      </c>
      <c r="AK41" s="276" t="s">
        <v>90</v>
      </c>
      <c r="AL41" s="266">
        <v>1500</v>
      </c>
      <c r="AM41" s="266">
        <v>1500</v>
      </c>
      <c r="AN41" s="337">
        <f t="shared" si="31"/>
        <v>100</v>
      </c>
      <c r="AO41" s="337">
        <f t="shared" si="32"/>
        <v>200</v>
      </c>
    </row>
    <row r="42" spans="1:41" ht="36">
      <c r="A42" s="362" t="s">
        <v>450</v>
      </c>
      <c r="B42" s="266">
        <v>2</v>
      </c>
      <c r="D42" s="440">
        <v>0.125</v>
      </c>
      <c r="E42" s="381"/>
      <c r="F42" s="436"/>
      <c r="G42" s="436"/>
      <c r="H42" s="328"/>
      <c r="I42" s="440">
        <v>0.125</v>
      </c>
      <c r="J42" s="267"/>
      <c r="K42" s="328"/>
      <c r="L42" s="267"/>
      <c r="M42" s="440"/>
      <c r="N42" s="275" t="s">
        <v>87</v>
      </c>
      <c r="O42" s="223" t="s">
        <v>439</v>
      </c>
      <c r="P42" s="42" t="s">
        <v>451</v>
      </c>
      <c r="Q42" s="223" t="s">
        <v>441</v>
      </c>
      <c r="R42" s="329">
        <v>4</v>
      </c>
      <c r="S42" s="264">
        <v>1</v>
      </c>
      <c r="T42" s="224">
        <f>SUM(D42:M42)</f>
        <v>0.25</v>
      </c>
      <c r="U42" s="224">
        <f t="shared" si="29"/>
        <v>2.083333333333333</v>
      </c>
      <c r="V42" s="224">
        <f t="shared" si="30"/>
        <v>30.663194444444404</v>
      </c>
      <c r="W42" s="274">
        <f t="shared" si="17"/>
        <v>5.52</v>
      </c>
      <c r="X42" s="335">
        <f t="shared" si="18"/>
        <v>46.01</v>
      </c>
      <c r="Y42" s="99">
        <f t="shared" si="19"/>
        <v>0.66</v>
      </c>
      <c r="Z42" s="98">
        <f t="shared" si="20"/>
        <v>81.44</v>
      </c>
      <c r="AA42" s="223" t="s">
        <v>439</v>
      </c>
      <c r="AB42" s="223" t="s">
        <v>451</v>
      </c>
      <c r="AC42" s="264">
        <v>5</v>
      </c>
      <c r="AD42" s="224">
        <v>0.1875</v>
      </c>
      <c r="AE42" s="40">
        <f t="shared" si="27"/>
        <v>2.2013888888888884</v>
      </c>
      <c r="AF42" s="40">
        <f t="shared" si="28"/>
        <v>29.811805555555559</v>
      </c>
      <c r="AG42" s="454">
        <f t="shared" si="21"/>
        <v>3.36</v>
      </c>
      <c r="AH42" s="454">
        <f t="shared" si="22"/>
        <v>39.5</v>
      </c>
      <c r="AI42" s="99">
        <f t="shared" si="23"/>
        <v>0.5</v>
      </c>
      <c r="AJ42" s="98">
        <f t="shared" si="24"/>
        <v>79.11</v>
      </c>
      <c r="AK42" s="276" t="s">
        <v>90</v>
      </c>
      <c r="AL42" s="266">
        <v>70</v>
      </c>
      <c r="AM42" s="266">
        <v>70</v>
      </c>
      <c r="AN42" s="337">
        <f t="shared" si="31"/>
        <v>100</v>
      </c>
      <c r="AO42" s="337">
        <f t="shared" si="32"/>
        <v>75</v>
      </c>
    </row>
    <row r="43" spans="1:41" ht="36">
      <c r="A43" s="279" t="s">
        <v>452</v>
      </c>
      <c r="B43" s="266">
        <v>1</v>
      </c>
      <c r="C43" s="266"/>
      <c r="D43" s="440"/>
      <c r="E43" s="381"/>
      <c r="F43" s="267">
        <v>2.0833333333333332E-2</v>
      </c>
      <c r="G43" s="436"/>
      <c r="H43" s="328"/>
      <c r="I43" s="267"/>
      <c r="J43" s="267"/>
      <c r="K43" s="328"/>
      <c r="L43" s="267"/>
      <c r="M43" s="328"/>
      <c r="N43" s="275" t="s">
        <v>87</v>
      </c>
      <c r="O43" s="42" t="s">
        <v>448</v>
      </c>
      <c r="P43" s="42" t="s">
        <v>448</v>
      </c>
      <c r="Q43" s="223" t="s">
        <v>441</v>
      </c>
      <c r="R43" s="329">
        <v>2</v>
      </c>
      <c r="S43" s="264">
        <v>1</v>
      </c>
      <c r="T43" s="224">
        <f t="shared" si="16"/>
        <v>2.0833333333333332E-2</v>
      </c>
      <c r="U43" s="224">
        <f t="shared" si="29"/>
        <v>2.1041666666666665</v>
      </c>
      <c r="V43" s="224">
        <f>V42+T43</f>
        <v>30.684027777777736</v>
      </c>
      <c r="W43" s="274">
        <f t="shared" si="17"/>
        <v>0.46</v>
      </c>
      <c r="X43" s="335">
        <f t="shared" si="18"/>
        <v>46.47</v>
      </c>
      <c r="Y43" s="99">
        <f t="shared" si="19"/>
        <v>0.06</v>
      </c>
      <c r="Z43" s="98">
        <f t="shared" si="20"/>
        <v>81.5</v>
      </c>
      <c r="AA43" s="42" t="s">
        <v>448</v>
      </c>
      <c r="AB43" s="42" t="s">
        <v>448</v>
      </c>
      <c r="AC43" s="264">
        <v>1</v>
      </c>
      <c r="AD43" s="224">
        <v>2.0833333333333332E-2</v>
      </c>
      <c r="AE43" s="40">
        <f t="shared" si="27"/>
        <v>2.2222222222222219</v>
      </c>
      <c r="AF43" s="40">
        <f t="shared" si="28"/>
        <v>29.832638888888891</v>
      </c>
      <c r="AG43" s="454">
        <f t="shared" si="21"/>
        <v>0.37</v>
      </c>
      <c r="AH43" s="454">
        <f t="shared" si="22"/>
        <v>39.880000000000003</v>
      </c>
      <c r="AI43" s="99">
        <f t="shared" si="23"/>
        <v>0.06</v>
      </c>
      <c r="AJ43" s="98">
        <f t="shared" si="24"/>
        <v>79.17</v>
      </c>
      <c r="AK43" s="276" t="s">
        <v>90</v>
      </c>
      <c r="AL43" s="266">
        <v>1</v>
      </c>
      <c r="AM43" s="266">
        <v>1</v>
      </c>
      <c r="AN43" s="337">
        <f t="shared" si="31"/>
        <v>100</v>
      </c>
      <c r="AO43" s="337">
        <f t="shared" si="32"/>
        <v>100</v>
      </c>
    </row>
    <row r="44" spans="1:41" ht="36">
      <c r="A44" s="279" t="s">
        <v>453</v>
      </c>
      <c r="B44" s="266">
        <v>2</v>
      </c>
      <c r="C44" s="266"/>
      <c r="D44" s="440"/>
      <c r="E44" s="381"/>
      <c r="F44" s="436"/>
      <c r="H44" s="328"/>
      <c r="I44" s="267"/>
      <c r="J44" s="267"/>
      <c r="K44" s="328"/>
      <c r="L44" s="267">
        <v>0.125</v>
      </c>
      <c r="M44" s="267">
        <v>0.125</v>
      </c>
      <c r="N44" s="550" t="s">
        <v>294</v>
      </c>
      <c r="O44" s="42" t="s">
        <v>451</v>
      </c>
      <c r="P44" s="42" t="s">
        <v>451</v>
      </c>
      <c r="Q44" s="223" t="s">
        <v>441</v>
      </c>
      <c r="R44" s="329">
        <v>4</v>
      </c>
      <c r="S44" s="264">
        <v>1</v>
      </c>
      <c r="T44" s="224">
        <f>SUM(C44:M44)</f>
        <v>0.25</v>
      </c>
      <c r="U44" s="224">
        <f>U43+T44</f>
        <v>2.3541666666666665</v>
      </c>
      <c r="V44" s="224">
        <f t="shared" si="30"/>
        <v>30.934027777777736</v>
      </c>
      <c r="W44" s="274">
        <f t="shared" si="17"/>
        <v>5.52</v>
      </c>
      <c r="X44" s="335">
        <f t="shared" si="18"/>
        <v>51.99</v>
      </c>
      <c r="Y44" s="99">
        <f t="shared" si="19"/>
        <v>0.66</v>
      </c>
      <c r="Z44" s="98">
        <f t="shared" si="20"/>
        <v>82.16</v>
      </c>
      <c r="AA44" s="42" t="s">
        <v>451</v>
      </c>
      <c r="AB44" s="42" t="s">
        <v>454</v>
      </c>
      <c r="AC44" s="264">
        <v>3</v>
      </c>
      <c r="AD44" s="224">
        <v>0.3125</v>
      </c>
      <c r="AE44" s="40">
        <f t="shared" si="27"/>
        <v>2.5347222222222219</v>
      </c>
      <c r="AF44" s="40">
        <f t="shared" si="28"/>
        <v>30.145138888888891</v>
      </c>
      <c r="AG44" s="454">
        <f t="shared" si="21"/>
        <v>5.61</v>
      </c>
      <c r="AH44" s="454">
        <f t="shared" si="22"/>
        <v>45.48</v>
      </c>
      <c r="AI44" s="99">
        <f t="shared" si="23"/>
        <v>0.83</v>
      </c>
      <c r="AJ44" s="98">
        <f t="shared" si="24"/>
        <v>80</v>
      </c>
      <c r="AK44" s="276" t="s">
        <v>90</v>
      </c>
      <c r="AL44" s="266">
        <v>30</v>
      </c>
      <c r="AM44" s="266">
        <v>37</v>
      </c>
      <c r="AN44" s="337">
        <f t="shared" si="31"/>
        <v>123.33333333333334</v>
      </c>
      <c r="AO44" s="337">
        <f t="shared" si="32"/>
        <v>125</v>
      </c>
    </row>
    <row r="45" spans="1:41" ht="36">
      <c r="A45" s="531" t="s">
        <v>185</v>
      </c>
      <c r="B45" s="266">
        <v>1</v>
      </c>
      <c r="C45" s="266"/>
      <c r="D45" s="440"/>
      <c r="E45" s="381"/>
      <c r="F45" s="436"/>
      <c r="G45" s="436"/>
      <c r="H45" s="328"/>
      <c r="I45" s="267"/>
      <c r="J45" s="267"/>
      <c r="K45" s="328"/>
      <c r="L45" s="267">
        <v>1.3888888888888888E-2</v>
      </c>
      <c r="M45" s="328"/>
      <c r="N45" s="275" t="s">
        <v>87</v>
      </c>
      <c r="O45" s="42" t="s">
        <v>451</v>
      </c>
      <c r="P45" s="42" t="s">
        <v>451</v>
      </c>
      <c r="Q45" s="223" t="s">
        <v>441</v>
      </c>
      <c r="R45" s="329">
        <v>2</v>
      </c>
      <c r="S45" s="264">
        <v>1</v>
      </c>
      <c r="T45" s="224">
        <f t="shared" si="16"/>
        <v>1.3888888888888888E-2</v>
      </c>
      <c r="U45" s="224">
        <f t="shared" si="29"/>
        <v>2.3680555555555554</v>
      </c>
      <c r="V45" s="224">
        <f>V44+T45</f>
        <v>30.947916666666625</v>
      </c>
      <c r="W45" s="274">
        <f t="shared" si="17"/>
        <v>0.31</v>
      </c>
      <c r="X45" s="335">
        <f t="shared" si="18"/>
        <v>52.3</v>
      </c>
      <c r="Y45" s="99">
        <f t="shared" si="19"/>
        <v>0.04</v>
      </c>
      <c r="Z45" s="98">
        <f t="shared" si="20"/>
        <v>82.2</v>
      </c>
      <c r="AA45" s="42" t="s">
        <v>451</v>
      </c>
      <c r="AB45" s="42" t="s">
        <v>451</v>
      </c>
      <c r="AC45" s="264">
        <v>1</v>
      </c>
      <c r="AD45" s="224">
        <v>1.3888888888888888E-2</v>
      </c>
      <c r="AE45" s="40">
        <f t="shared" si="27"/>
        <v>2.5486111111111107</v>
      </c>
      <c r="AF45" s="40">
        <f t="shared" si="28"/>
        <v>30.15902777777778</v>
      </c>
      <c r="AG45" s="454">
        <f t="shared" si="21"/>
        <v>0.25</v>
      </c>
      <c r="AH45" s="454">
        <f t="shared" si="22"/>
        <v>45.73</v>
      </c>
      <c r="AI45" s="99">
        <f t="shared" si="23"/>
        <v>0.04</v>
      </c>
      <c r="AJ45" s="98">
        <f t="shared" si="24"/>
        <v>80.03</v>
      </c>
      <c r="AK45" s="276" t="s">
        <v>90</v>
      </c>
      <c r="AL45" s="266">
        <v>4</v>
      </c>
      <c r="AM45" s="266">
        <v>4</v>
      </c>
      <c r="AN45" s="337">
        <f t="shared" si="31"/>
        <v>100</v>
      </c>
      <c r="AO45" s="337">
        <f t="shared" si="32"/>
        <v>100</v>
      </c>
    </row>
    <row r="46" spans="1:41" ht="47.4">
      <c r="A46" s="367" t="s">
        <v>116</v>
      </c>
      <c r="B46" s="368"/>
      <c r="C46" s="369">
        <f t="shared" ref="C46:M46" si="33">SUM(C34:C45)</f>
        <v>0</v>
      </c>
      <c r="D46" s="369">
        <f t="shared" si="33"/>
        <v>0.14583333333333334</v>
      </c>
      <c r="E46" s="369">
        <f t="shared" si="33"/>
        <v>0</v>
      </c>
      <c r="F46" s="369">
        <f t="shared" si="33"/>
        <v>0.14583333333333334</v>
      </c>
      <c r="G46" s="369">
        <f t="shared" si="33"/>
        <v>0.125</v>
      </c>
      <c r="H46" s="369">
        <f t="shared" si="33"/>
        <v>0.20833333333333334</v>
      </c>
      <c r="I46" s="369">
        <f t="shared" si="33"/>
        <v>0.16666666666666666</v>
      </c>
      <c r="J46" s="369">
        <f t="shared" si="33"/>
        <v>0</v>
      </c>
      <c r="K46" s="369">
        <f t="shared" si="33"/>
        <v>0</v>
      </c>
      <c r="L46" s="369">
        <f t="shared" si="33"/>
        <v>0.30555555555555552</v>
      </c>
      <c r="M46" s="369">
        <f t="shared" si="33"/>
        <v>0.29166666666666663</v>
      </c>
      <c r="N46" s="368"/>
      <c r="O46" s="368"/>
      <c r="P46" s="368"/>
      <c r="Q46" s="368"/>
      <c r="R46" s="368"/>
      <c r="S46" s="368"/>
      <c r="T46" s="369">
        <f>SUM(T34:T45)</f>
        <v>1.3888888888888886</v>
      </c>
      <c r="U46" s="369">
        <f>U45</f>
        <v>2.3680555555555554</v>
      </c>
      <c r="V46" s="370">
        <f>V45</f>
        <v>30.947916666666625</v>
      </c>
      <c r="W46" s="371">
        <f t="shared" si="17"/>
        <v>30.67</v>
      </c>
      <c r="X46" s="372">
        <f t="shared" si="18"/>
        <v>52.3</v>
      </c>
      <c r="Y46" s="373">
        <f>ROUND(T46/$U$16*100,2)</f>
        <v>3.69</v>
      </c>
      <c r="Z46" s="374">
        <f>ROUND(V46/$U$16*100,2)</f>
        <v>82.2</v>
      </c>
      <c r="AA46" s="368"/>
      <c r="AB46" s="368"/>
      <c r="AC46" s="368"/>
      <c r="AD46" s="369">
        <f>SUM(AD34:AD45)</f>
        <v>1.6041666666666665</v>
      </c>
      <c r="AE46" s="369">
        <f>AE45</f>
        <v>2.5486111111111107</v>
      </c>
      <c r="AF46" s="369">
        <f>AF45</f>
        <v>30.15902777777778</v>
      </c>
      <c r="AG46" s="368">
        <f>ROUND(AD46/$AD$70*100,2)</f>
        <v>28.79</v>
      </c>
      <c r="AH46" s="368">
        <f>ROUND(AE46/$AD$70*100,2)</f>
        <v>45.73</v>
      </c>
      <c r="AI46" s="101">
        <f t="shared" si="23"/>
        <v>4.26</v>
      </c>
      <c r="AJ46" s="102">
        <f t="shared" si="24"/>
        <v>80.03</v>
      </c>
      <c r="AK46" s="375"/>
      <c r="AL46" s="368"/>
      <c r="AM46" s="368"/>
      <c r="AN46" s="376"/>
      <c r="AO46" s="376"/>
    </row>
    <row r="47" spans="1:41" ht="47.4">
      <c r="A47" s="377" t="s">
        <v>186</v>
      </c>
      <c r="B47" s="606"/>
      <c r="C47" s="607"/>
      <c r="D47" s="607"/>
      <c r="E47" s="607"/>
      <c r="F47" s="607"/>
      <c r="G47" s="607"/>
      <c r="H47" s="607"/>
      <c r="I47" s="607"/>
      <c r="J47" s="607"/>
      <c r="K47" s="607"/>
      <c r="L47" s="607"/>
      <c r="M47" s="607"/>
      <c r="N47" s="607"/>
      <c r="O47" s="607"/>
      <c r="P47" s="607"/>
      <c r="Q47" s="607"/>
      <c r="R47" s="607"/>
      <c r="S47" s="607"/>
      <c r="T47" s="607"/>
      <c r="U47" s="607"/>
      <c r="V47" s="607"/>
      <c r="W47" s="607"/>
      <c r="X47" s="607"/>
      <c r="Y47" s="607"/>
      <c r="Z47" s="607"/>
      <c r="AA47" s="607"/>
      <c r="AB47" s="607"/>
      <c r="AC47" s="607"/>
      <c r="AD47" s="607"/>
      <c r="AE47" s="607"/>
      <c r="AF47" s="607"/>
      <c r="AG47" s="607"/>
      <c r="AH47" s="607"/>
      <c r="AI47" s="607"/>
      <c r="AJ47" s="607"/>
      <c r="AK47" s="607"/>
      <c r="AL47" s="607"/>
      <c r="AM47" s="607"/>
      <c r="AN47" s="607"/>
      <c r="AO47" s="608"/>
    </row>
    <row r="48" spans="1:41" ht="36">
      <c r="A48" s="378" t="s">
        <v>455</v>
      </c>
      <c r="B48" s="274">
        <v>3</v>
      </c>
      <c r="C48" s="267">
        <v>0.20833333333333334</v>
      </c>
      <c r="D48" s="267">
        <v>0.20833333333333334</v>
      </c>
      <c r="E48" s="267">
        <v>0.20833333333333334</v>
      </c>
      <c r="F48" s="357"/>
      <c r="G48" s="357"/>
      <c r="H48" s="357"/>
      <c r="I48" s="357"/>
      <c r="J48" s="267"/>
      <c r="K48" s="357"/>
      <c r="L48" s="357"/>
      <c r="M48" s="357"/>
      <c r="N48" s="275" t="s">
        <v>87</v>
      </c>
      <c r="O48" s="223" t="s">
        <v>439</v>
      </c>
      <c r="P48" s="223" t="s">
        <v>447</v>
      </c>
      <c r="Q48" s="223" t="s">
        <v>441</v>
      </c>
      <c r="R48" s="329">
        <v>4</v>
      </c>
      <c r="S48" s="264">
        <v>1</v>
      </c>
      <c r="T48" s="224">
        <f>SUM(C48:M48)</f>
        <v>0.625</v>
      </c>
      <c r="U48" s="224">
        <f>U46+T48</f>
        <v>2.9930555555555554</v>
      </c>
      <c r="V48" s="224">
        <f>V46+T48</f>
        <v>31.572916666666625</v>
      </c>
      <c r="W48" s="274">
        <f>ROUND(T48/$T$70*100,2)</f>
        <v>13.8</v>
      </c>
      <c r="X48" s="335">
        <f>ROUND(U48/$T$70*100,2)</f>
        <v>66.099999999999994</v>
      </c>
      <c r="Y48" s="99">
        <f>ROUND(T48/$U$17*100,2)</f>
        <v>1.66</v>
      </c>
      <c r="Z48" s="98">
        <f>ROUND(V48/$U$17*100,2)</f>
        <v>83.86</v>
      </c>
      <c r="AA48" s="223" t="s">
        <v>439</v>
      </c>
      <c r="AB48" s="223" t="s">
        <v>447</v>
      </c>
      <c r="AC48" s="264">
        <v>2</v>
      </c>
      <c r="AD48" s="224">
        <v>0.45833333333333331</v>
      </c>
      <c r="AE48" s="224">
        <f>AE46+AD48</f>
        <v>3.0069444444444442</v>
      </c>
      <c r="AF48" s="40">
        <f>AF46+AD48</f>
        <v>30.617361111111112</v>
      </c>
      <c r="AG48" s="274">
        <f>ROUND(AD48/$AD$70*100,2)</f>
        <v>8.2200000000000006</v>
      </c>
      <c r="AH48" s="335">
        <f>ROUND(AE48/$AD$70*100,2)</f>
        <v>53.96</v>
      </c>
      <c r="AI48" s="99">
        <f t="shared" ref="AI48:AI49" si="34">ROUND(AD48/$Y$17*100,2)</f>
        <v>1.22</v>
      </c>
      <c r="AJ48" s="98">
        <f t="shared" ref="AJ48:AJ49" si="35">ROUND(AF48/$Y$17*100,2)</f>
        <v>81.25</v>
      </c>
      <c r="AK48" s="276" t="s">
        <v>188</v>
      </c>
      <c r="AL48" s="291">
        <v>100</v>
      </c>
      <c r="AM48" s="432">
        <v>30</v>
      </c>
      <c r="AN48" s="337">
        <f>AM48/AL48*100</f>
        <v>30</v>
      </c>
      <c r="AO48" s="337">
        <f>AD48/T48*100</f>
        <v>73.333333333333329</v>
      </c>
    </row>
    <row r="49" spans="1:41" ht="47.4">
      <c r="A49" s="382" t="s">
        <v>116</v>
      </c>
      <c r="B49" s="479"/>
      <c r="C49" s="385">
        <f t="shared" ref="C49:M49" si="36">SUM(C48:C48)</f>
        <v>0.20833333333333334</v>
      </c>
      <c r="D49" s="385">
        <f t="shared" si="36"/>
        <v>0.20833333333333334</v>
      </c>
      <c r="E49" s="385">
        <f t="shared" si="36"/>
        <v>0.20833333333333334</v>
      </c>
      <c r="F49" s="385">
        <f t="shared" si="36"/>
        <v>0</v>
      </c>
      <c r="G49" s="385">
        <f t="shared" si="36"/>
        <v>0</v>
      </c>
      <c r="H49" s="384">
        <f t="shared" si="36"/>
        <v>0</v>
      </c>
      <c r="I49" s="384">
        <f t="shared" si="36"/>
        <v>0</v>
      </c>
      <c r="J49" s="384">
        <f t="shared" si="36"/>
        <v>0</v>
      </c>
      <c r="K49" s="384">
        <f t="shared" si="36"/>
        <v>0</v>
      </c>
      <c r="L49" s="384">
        <f t="shared" si="36"/>
        <v>0</v>
      </c>
      <c r="M49" s="384">
        <f t="shared" si="36"/>
        <v>0</v>
      </c>
      <c r="N49" s="383"/>
      <c r="O49" s="383"/>
      <c r="P49" s="383"/>
      <c r="Q49" s="383"/>
      <c r="R49" s="386"/>
      <c r="S49" s="387"/>
      <c r="T49" s="388">
        <f>SUM(T48:T48)</f>
        <v>0.625</v>
      </c>
      <c r="U49" s="384">
        <f>U48</f>
        <v>2.9930555555555554</v>
      </c>
      <c r="V49" s="384">
        <f>V48</f>
        <v>31.572916666666625</v>
      </c>
      <c r="W49" s="383">
        <f>ROUND(T49/$T$70*100,2)</f>
        <v>13.8</v>
      </c>
      <c r="X49" s="386">
        <f>ROUND(U49/$T$70*100,2)</f>
        <v>66.099999999999994</v>
      </c>
      <c r="Y49" s="389">
        <f>ROUND(T49/$U$16*100,2)</f>
        <v>1.66</v>
      </c>
      <c r="Z49" s="390">
        <f>ROUND(V49/$U$16*100,2)</f>
        <v>83.86</v>
      </c>
      <c r="AA49" s="383"/>
      <c r="AB49" s="383"/>
      <c r="AC49" s="383"/>
      <c r="AD49" s="384">
        <f>SUM(AD48:AD48)</f>
        <v>0.45833333333333331</v>
      </c>
      <c r="AE49" s="384">
        <f>AE48</f>
        <v>3.0069444444444442</v>
      </c>
      <c r="AF49" s="384">
        <f>AF48</f>
        <v>30.617361111111112</v>
      </c>
      <c r="AG49" s="391">
        <f>ROUND(AD49/$AD$70*100,2)</f>
        <v>8.2200000000000006</v>
      </c>
      <c r="AH49" s="391">
        <f>ROUND(AE49/$AD$70*100,2)</f>
        <v>53.96</v>
      </c>
      <c r="AI49" s="567">
        <f t="shared" si="34"/>
        <v>1.22</v>
      </c>
      <c r="AJ49" s="290">
        <f t="shared" si="35"/>
        <v>81.25</v>
      </c>
      <c r="AK49" s="392"/>
      <c r="AL49" s="383"/>
      <c r="AM49" s="383"/>
      <c r="AN49" s="393"/>
      <c r="AO49" s="393"/>
    </row>
    <row r="50" spans="1:41" ht="47.4">
      <c r="A50" s="394" t="s">
        <v>195</v>
      </c>
      <c r="B50" s="609"/>
      <c r="C50" s="610"/>
      <c r="D50" s="610"/>
      <c r="E50" s="610"/>
      <c r="F50" s="610"/>
      <c r="G50" s="610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1"/>
      <c r="T50" s="610"/>
      <c r="U50" s="610"/>
      <c r="V50" s="610"/>
      <c r="W50" s="610"/>
      <c r="X50" s="610"/>
      <c r="Y50" s="610"/>
      <c r="Z50" s="610"/>
      <c r="AA50" s="610"/>
      <c r="AB50" s="610"/>
      <c r="AC50" s="610"/>
      <c r="AD50" s="610"/>
      <c r="AE50" s="610"/>
      <c r="AF50" s="610"/>
      <c r="AG50" s="610"/>
      <c r="AH50" s="610"/>
      <c r="AI50" s="610"/>
      <c r="AJ50" s="610"/>
      <c r="AK50" s="610"/>
      <c r="AL50" s="610"/>
      <c r="AM50" s="610"/>
      <c r="AN50" s="610"/>
      <c r="AO50" s="610"/>
    </row>
    <row r="51" spans="1:41" ht="36">
      <c r="A51" s="462" t="s">
        <v>418</v>
      </c>
      <c r="B51" s="464">
        <v>1</v>
      </c>
      <c r="C51" s="291"/>
      <c r="D51" s="291"/>
      <c r="E51" s="291"/>
      <c r="G51" s="358"/>
      <c r="H51" s="291"/>
      <c r="I51" s="291"/>
      <c r="J51" s="291"/>
      <c r="K51" s="358">
        <v>2.0833333333333332E-2</v>
      </c>
      <c r="L51" s="379"/>
      <c r="M51" s="358"/>
      <c r="N51" s="275" t="s">
        <v>87</v>
      </c>
      <c r="O51" s="223" t="s">
        <v>439</v>
      </c>
      <c r="P51" s="223" t="s">
        <v>439</v>
      </c>
      <c r="Q51" s="223" t="s">
        <v>441</v>
      </c>
      <c r="R51" s="270">
        <v>1</v>
      </c>
      <c r="S51" s="264">
        <v>1</v>
      </c>
      <c r="T51" s="224">
        <f>SUM(C51:M51)</f>
        <v>2.0833333333333332E-2</v>
      </c>
      <c r="U51" s="224">
        <f>U49+T51</f>
        <v>3.0138888888888888</v>
      </c>
      <c r="V51" s="224">
        <f>V49+T51</f>
        <v>31.593749999999957</v>
      </c>
      <c r="W51" s="274">
        <f>ROUND(T51/$T$70*100,2)</f>
        <v>0.46</v>
      </c>
      <c r="X51" s="335">
        <f>ROUND(U51/$T$70*100,2)</f>
        <v>66.56</v>
      </c>
      <c r="Y51" s="99">
        <f t="shared" ref="Y51:Y63" si="37">ROUND(T51/$U$17*100,2)</f>
        <v>0.06</v>
      </c>
      <c r="Z51" s="98">
        <f t="shared" ref="Z51:Z63" si="38">ROUND(V51/$U$17*100,2)</f>
        <v>83.92</v>
      </c>
      <c r="AA51" s="223" t="s">
        <v>439</v>
      </c>
      <c r="AB51" s="223" t="s">
        <v>439</v>
      </c>
      <c r="AC51" s="264">
        <v>1</v>
      </c>
      <c r="AD51" s="224">
        <v>1.3888888888888888E-2</v>
      </c>
      <c r="AE51" s="40">
        <f>AE49+AD51</f>
        <v>3.020833333333333</v>
      </c>
      <c r="AF51" s="40">
        <f>AF49+AD51</f>
        <v>30.631250000000001</v>
      </c>
      <c r="AG51" s="454">
        <f t="shared" ref="AG51:AG63" si="39">ROUND(AD51/$AD$70*100,2)</f>
        <v>0.25</v>
      </c>
      <c r="AH51" s="454">
        <f t="shared" ref="AH51:AH63" si="40">ROUND(AE51/$AD$70*100,2)</f>
        <v>54.21</v>
      </c>
      <c r="AI51" s="99">
        <f t="shared" ref="AI51:AI64" si="41">ROUND(AD51/$Y$17*100,2)</f>
        <v>0.04</v>
      </c>
      <c r="AJ51" s="98">
        <f t="shared" ref="AJ51:AJ64" si="42">ROUND(AF51/$Y$17*100,2)</f>
        <v>81.290000000000006</v>
      </c>
      <c r="AK51" s="336" t="s">
        <v>123</v>
      </c>
      <c r="AL51" s="430" t="s">
        <v>124</v>
      </c>
      <c r="AM51" s="430" t="s">
        <v>124</v>
      </c>
      <c r="AN51" s="431" t="s">
        <v>124</v>
      </c>
      <c r="AO51" s="337">
        <f>AD51/T51*100</f>
        <v>66.666666666666657</v>
      </c>
    </row>
    <row r="52" spans="1:41" ht="36">
      <c r="A52" s="529" t="s">
        <v>456</v>
      </c>
      <c r="B52" s="472">
        <v>1</v>
      </c>
      <c r="C52" s="328"/>
      <c r="D52" s="328"/>
      <c r="E52" s="442"/>
      <c r="F52" s="358"/>
      <c r="G52" s="267"/>
      <c r="H52" s="328"/>
      <c r="I52" s="328"/>
      <c r="J52" s="267">
        <v>2.0833333333333332E-2</v>
      </c>
      <c r="K52" s="267"/>
      <c r="L52" s="381"/>
      <c r="M52" s="267"/>
      <c r="N52" s="275" t="s">
        <v>87</v>
      </c>
      <c r="O52" s="223" t="s">
        <v>439</v>
      </c>
      <c r="P52" s="223" t="s">
        <v>439</v>
      </c>
      <c r="Q52" s="223" t="s">
        <v>441</v>
      </c>
      <c r="R52" s="270">
        <v>1</v>
      </c>
      <c r="S52" s="264">
        <v>1</v>
      </c>
      <c r="T52" s="224">
        <f t="shared" ref="T52:T62" si="43">SUM(C52:M52)</f>
        <v>2.0833333333333332E-2</v>
      </c>
      <c r="U52" s="224">
        <f t="shared" ref="U52:U62" si="44">U51+T52</f>
        <v>3.0347222222222223</v>
      </c>
      <c r="V52" s="224">
        <f t="shared" ref="V52:V60" si="45">V51+T52</f>
        <v>31.61458333333329</v>
      </c>
      <c r="W52" s="274">
        <f t="shared" ref="W52:X62" si="46">ROUND(T52/$T$70*100,2)</f>
        <v>0.46</v>
      </c>
      <c r="X52" s="335">
        <f t="shared" si="46"/>
        <v>67.02</v>
      </c>
      <c r="Y52" s="99">
        <f t="shared" si="37"/>
        <v>0.06</v>
      </c>
      <c r="Z52" s="98">
        <f t="shared" si="38"/>
        <v>83.97</v>
      </c>
      <c r="AA52" s="223" t="s">
        <v>439</v>
      </c>
      <c r="AB52" s="223" t="s">
        <v>439</v>
      </c>
      <c r="AC52" s="264">
        <v>1</v>
      </c>
      <c r="AD52" s="224">
        <v>2.0833333333333332E-2</v>
      </c>
      <c r="AE52" s="40">
        <f t="shared" ref="AE52:AE63" si="47">AE51+AD52</f>
        <v>3.0416666666666665</v>
      </c>
      <c r="AF52" s="40">
        <f t="shared" ref="AF52:AF63" si="48">AF51+AD52</f>
        <v>30.652083333333334</v>
      </c>
      <c r="AG52" s="454">
        <f t="shared" si="39"/>
        <v>0.37</v>
      </c>
      <c r="AH52" s="454">
        <f t="shared" si="40"/>
        <v>54.58</v>
      </c>
      <c r="AI52" s="99">
        <f t="shared" si="41"/>
        <v>0.06</v>
      </c>
      <c r="AJ52" s="98">
        <f t="shared" si="42"/>
        <v>81.34</v>
      </c>
      <c r="AK52" s="336" t="s">
        <v>123</v>
      </c>
      <c r="AL52" s="430" t="s">
        <v>124</v>
      </c>
      <c r="AM52" s="430" t="s">
        <v>124</v>
      </c>
      <c r="AN52" s="431" t="s">
        <v>124</v>
      </c>
      <c r="AO52" s="337">
        <f t="shared" ref="AO52:AO62" si="49">AD52/T52*100</f>
        <v>100</v>
      </c>
    </row>
    <row r="53" spans="1:41" ht="36">
      <c r="A53" s="463" t="s">
        <v>457</v>
      </c>
      <c r="B53" s="472">
        <v>1</v>
      </c>
      <c r="C53" s="328"/>
      <c r="D53" s="486"/>
      <c r="E53" s="328"/>
      <c r="F53" s="267"/>
      <c r="G53" s="451"/>
      <c r="H53" s="328"/>
      <c r="I53" s="328"/>
      <c r="J53" s="469"/>
      <c r="K53" s="267"/>
      <c r="L53" s="381"/>
      <c r="M53" s="358">
        <v>1.3888888888888888E-2</v>
      </c>
      <c r="N53" s="275" t="s">
        <v>87</v>
      </c>
      <c r="O53" s="223" t="s">
        <v>439</v>
      </c>
      <c r="P53" s="223" t="s">
        <v>439</v>
      </c>
      <c r="Q53" s="223" t="s">
        <v>441</v>
      </c>
      <c r="R53" s="270">
        <v>2</v>
      </c>
      <c r="S53" s="264">
        <v>1</v>
      </c>
      <c r="T53" s="224">
        <f t="shared" si="43"/>
        <v>1.3888888888888888E-2</v>
      </c>
      <c r="U53" s="224">
        <f t="shared" si="44"/>
        <v>3.0486111111111112</v>
      </c>
      <c r="V53" s="224">
        <f t="shared" si="45"/>
        <v>31.628472222222179</v>
      </c>
      <c r="W53" s="274">
        <f t="shared" si="46"/>
        <v>0.31</v>
      </c>
      <c r="X53" s="335">
        <f t="shared" si="46"/>
        <v>67.33</v>
      </c>
      <c r="Y53" s="99">
        <f t="shared" si="37"/>
        <v>0.04</v>
      </c>
      <c r="Z53" s="98">
        <f t="shared" si="38"/>
        <v>84.01</v>
      </c>
      <c r="AA53" s="223" t="s">
        <v>439</v>
      </c>
      <c r="AB53" s="223" t="s">
        <v>439</v>
      </c>
      <c r="AC53" s="264">
        <v>1</v>
      </c>
      <c r="AD53" s="224">
        <v>1.3888888888888888E-2</v>
      </c>
      <c r="AE53" s="40">
        <f t="shared" si="47"/>
        <v>3.0555555555555554</v>
      </c>
      <c r="AF53" s="40">
        <f t="shared" si="48"/>
        <v>30.665972222222223</v>
      </c>
      <c r="AG53" s="454">
        <f t="shared" si="39"/>
        <v>0.25</v>
      </c>
      <c r="AH53" s="454">
        <f t="shared" si="40"/>
        <v>54.83</v>
      </c>
      <c r="AI53" s="99">
        <f t="shared" si="41"/>
        <v>0.04</v>
      </c>
      <c r="AJ53" s="98">
        <f t="shared" si="42"/>
        <v>81.38</v>
      </c>
      <c r="AK53" s="336" t="s">
        <v>123</v>
      </c>
      <c r="AL53" s="430" t="s">
        <v>124</v>
      </c>
      <c r="AM53" s="430" t="s">
        <v>124</v>
      </c>
      <c r="AN53" s="431" t="s">
        <v>124</v>
      </c>
      <c r="AO53" s="337">
        <f t="shared" si="49"/>
        <v>100</v>
      </c>
    </row>
    <row r="54" spans="1:41" ht="36">
      <c r="A54" s="529" t="s">
        <v>458</v>
      </c>
      <c r="B54" s="441">
        <v>1</v>
      </c>
      <c r="C54" s="328"/>
      <c r="D54" s="486"/>
      <c r="E54" s="328"/>
      <c r="F54" s="267"/>
      <c r="G54" s="451"/>
      <c r="H54" s="328"/>
      <c r="I54" s="328"/>
      <c r="J54" s="328"/>
      <c r="K54" s="440"/>
      <c r="L54" s="358">
        <v>1.3888888888888888E-2</v>
      </c>
      <c r="M54" s="267"/>
      <c r="N54" s="275" t="s">
        <v>87</v>
      </c>
      <c r="O54" s="223" t="s">
        <v>439</v>
      </c>
      <c r="P54" s="223" t="s">
        <v>439</v>
      </c>
      <c r="Q54" s="223" t="s">
        <v>441</v>
      </c>
      <c r="R54" s="270">
        <v>2</v>
      </c>
      <c r="S54" s="264">
        <v>1</v>
      </c>
      <c r="T54" s="224">
        <f t="shared" si="43"/>
        <v>1.3888888888888888E-2</v>
      </c>
      <c r="U54" s="224">
        <f t="shared" si="44"/>
        <v>3.0625</v>
      </c>
      <c r="V54" s="224">
        <f t="shared" si="45"/>
        <v>31.642361111111068</v>
      </c>
      <c r="W54" s="274">
        <f t="shared" si="46"/>
        <v>0.31</v>
      </c>
      <c r="X54" s="335">
        <f t="shared" si="46"/>
        <v>67.64</v>
      </c>
      <c r="Y54" s="99">
        <f t="shared" si="37"/>
        <v>0.04</v>
      </c>
      <c r="Z54" s="98">
        <f t="shared" si="38"/>
        <v>84.05</v>
      </c>
      <c r="AA54" s="223" t="s">
        <v>439</v>
      </c>
      <c r="AB54" s="223" t="s">
        <v>439</v>
      </c>
      <c r="AC54" s="264">
        <v>1</v>
      </c>
      <c r="AD54" s="224">
        <v>1.3888888888888888E-2</v>
      </c>
      <c r="AE54" s="40">
        <f t="shared" si="47"/>
        <v>3.0694444444444442</v>
      </c>
      <c r="AF54" s="40">
        <f t="shared" si="48"/>
        <v>30.679861111111112</v>
      </c>
      <c r="AG54" s="454">
        <f t="shared" si="39"/>
        <v>0.25</v>
      </c>
      <c r="AH54" s="454">
        <f t="shared" si="40"/>
        <v>55.08</v>
      </c>
      <c r="AI54" s="99">
        <f t="shared" si="41"/>
        <v>0.04</v>
      </c>
      <c r="AJ54" s="98">
        <f t="shared" si="42"/>
        <v>81.41</v>
      </c>
      <c r="AK54" s="336" t="s">
        <v>123</v>
      </c>
      <c r="AL54" s="430" t="s">
        <v>124</v>
      </c>
      <c r="AM54" s="430" t="s">
        <v>124</v>
      </c>
      <c r="AN54" s="431" t="s">
        <v>124</v>
      </c>
      <c r="AO54" s="337">
        <f t="shared" si="49"/>
        <v>100</v>
      </c>
    </row>
    <row r="55" spans="1:41" ht="36">
      <c r="A55" s="530" t="s">
        <v>459</v>
      </c>
      <c r="B55" s="441">
        <v>1</v>
      </c>
      <c r="C55" s="328"/>
      <c r="D55" s="486"/>
      <c r="E55" s="328"/>
      <c r="F55" s="267"/>
      <c r="G55" s="451"/>
      <c r="H55" s="328"/>
      <c r="I55" s="328"/>
      <c r="J55" s="328"/>
      <c r="K55" s="267">
        <v>2.0833333333333332E-2</v>
      </c>
      <c r="L55" s="267"/>
      <c r="N55" s="409" t="s">
        <v>263</v>
      </c>
      <c r="O55" s="42" t="s">
        <v>447</v>
      </c>
      <c r="P55" s="42" t="s">
        <v>447</v>
      </c>
      <c r="Q55" s="223" t="s">
        <v>441</v>
      </c>
      <c r="R55" s="270">
        <v>1</v>
      </c>
      <c r="S55" s="264">
        <v>1</v>
      </c>
      <c r="T55" s="224">
        <f t="shared" si="43"/>
        <v>2.0833333333333332E-2</v>
      </c>
      <c r="U55" s="224">
        <f t="shared" si="44"/>
        <v>3.0833333333333335</v>
      </c>
      <c r="V55" s="224">
        <f>V54+T55</f>
        <v>31.6631944444444</v>
      </c>
      <c r="W55" s="274">
        <f t="shared" si="46"/>
        <v>0.46</v>
      </c>
      <c r="X55" s="335">
        <f t="shared" si="46"/>
        <v>68.099999999999994</v>
      </c>
      <c r="Y55" s="99">
        <f t="shared" si="37"/>
        <v>0.06</v>
      </c>
      <c r="Z55" s="98">
        <f t="shared" si="38"/>
        <v>84.1</v>
      </c>
      <c r="AA55" s="42" t="s">
        <v>124</v>
      </c>
      <c r="AB55" s="42" t="s">
        <v>124</v>
      </c>
      <c r="AC55" s="264">
        <v>0</v>
      </c>
      <c r="AD55" s="224">
        <v>0</v>
      </c>
      <c r="AE55" s="40">
        <f t="shared" si="47"/>
        <v>3.0694444444444442</v>
      </c>
      <c r="AF55" s="40">
        <f t="shared" si="48"/>
        <v>30.679861111111112</v>
      </c>
      <c r="AG55" s="454">
        <f t="shared" si="39"/>
        <v>0</v>
      </c>
      <c r="AH55" s="454">
        <f t="shared" si="40"/>
        <v>55.08</v>
      </c>
      <c r="AI55" s="99">
        <f t="shared" si="41"/>
        <v>0</v>
      </c>
      <c r="AJ55" s="98">
        <f t="shared" si="42"/>
        <v>81.41</v>
      </c>
      <c r="AK55" s="336" t="s">
        <v>123</v>
      </c>
      <c r="AL55" s="430" t="s">
        <v>124</v>
      </c>
      <c r="AM55" s="430" t="s">
        <v>124</v>
      </c>
      <c r="AN55" s="431" t="s">
        <v>124</v>
      </c>
      <c r="AO55" s="337">
        <f t="shared" si="49"/>
        <v>0</v>
      </c>
    </row>
    <row r="56" spans="1:41" ht="36">
      <c r="A56" s="484" t="s">
        <v>460</v>
      </c>
      <c r="B56" s="476">
        <v>1</v>
      </c>
      <c r="C56" s="442"/>
      <c r="D56" s="487"/>
      <c r="E56" s="328"/>
      <c r="F56" s="267"/>
      <c r="G56" s="450"/>
      <c r="H56" s="442"/>
      <c r="I56" s="328"/>
      <c r="J56" s="267">
        <v>2.0833333333333332E-2</v>
      </c>
      <c r="K56" s="267"/>
      <c r="L56" s="381"/>
      <c r="M56" s="267"/>
      <c r="N56" s="275" t="s">
        <v>87</v>
      </c>
      <c r="O56" s="42" t="s">
        <v>447</v>
      </c>
      <c r="P56" s="42" t="s">
        <v>447</v>
      </c>
      <c r="Q56" s="223" t="s">
        <v>441</v>
      </c>
      <c r="R56" s="270">
        <v>1</v>
      </c>
      <c r="S56" s="264">
        <v>1</v>
      </c>
      <c r="T56" s="224">
        <f t="shared" si="43"/>
        <v>2.0833333333333332E-2</v>
      </c>
      <c r="U56" s="224">
        <f t="shared" si="44"/>
        <v>3.104166666666667</v>
      </c>
      <c r="V56" s="224">
        <f t="shared" si="45"/>
        <v>31.684027777777732</v>
      </c>
      <c r="W56" s="274">
        <f t="shared" si="46"/>
        <v>0.46</v>
      </c>
      <c r="X56" s="335">
        <f t="shared" si="46"/>
        <v>68.56</v>
      </c>
      <c r="Y56" s="99">
        <f t="shared" si="37"/>
        <v>0.06</v>
      </c>
      <c r="Z56" s="98">
        <f t="shared" si="38"/>
        <v>84.16</v>
      </c>
      <c r="AA56" s="223" t="s">
        <v>447</v>
      </c>
      <c r="AB56" s="223" t="s">
        <v>447</v>
      </c>
      <c r="AC56" s="264">
        <v>1</v>
      </c>
      <c r="AD56" s="224">
        <v>2.0833333333333332E-2</v>
      </c>
      <c r="AE56" s="40">
        <f t="shared" si="47"/>
        <v>3.0902777777777777</v>
      </c>
      <c r="AF56" s="40">
        <f t="shared" si="48"/>
        <v>30.700694444444444</v>
      </c>
      <c r="AG56" s="454">
        <f t="shared" si="39"/>
        <v>0.37</v>
      </c>
      <c r="AH56" s="454">
        <f t="shared" si="40"/>
        <v>55.45</v>
      </c>
      <c r="AI56" s="99">
        <f t="shared" si="41"/>
        <v>0.06</v>
      </c>
      <c r="AJ56" s="98">
        <f t="shared" si="42"/>
        <v>81.47</v>
      </c>
      <c r="AK56" s="336" t="s">
        <v>123</v>
      </c>
      <c r="AL56" s="430" t="s">
        <v>124</v>
      </c>
      <c r="AM56" s="430" t="s">
        <v>124</v>
      </c>
      <c r="AN56" s="431" t="s">
        <v>124</v>
      </c>
      <c r="AO56" s="337">
        <f t="shared" si="49"/>
        <v>100</v>
      </c>
    </row>
    <row r="57" spans="1:41" ht="32.25" customHeight="1">
      <c r="A57" s="529" t="s">
        <v>461</v>
      </c>
      <c r="B57" s="328">
        <v>2</v>
      </c>
      <c r="C57" s="267">
        <v>8.3333333333333329E-2</v>
      </c>
      <c r="D57" s="440"/>
      <c r="E57" s="440">
        <v>8.3333333333333329E-2</v>
      </c>
      <c r="F57" s="267"/>
      <c r="G57" s="451"/>
      <c r="H57" s="328"/>
      <c r="I57" s="474"/>
      <c r="J57" s="328"/>
      <c r="K57" s="267"/>
      <c r="L57" s="381"/>
      <c r="M57" s="267"/>
      <c r="N57" s="550" t="s">
        <v>294</v>
      </c>
      <c r="O57" s="42" t="s">
        <v>447</v>
      </c>
      <c r="P57" s="42" t="s">
        <v>451</v>
      </c>
      <c r="Q57" s="223" t="s">
        <v>441</v>
      </c>
      <c r="R57" s="270">
        <v>3</v>
      </c>
      <c r="S57" s="264">
        <v>1</v>
      </c>
      <c r="T57" s="224">
        <f t="shared" si="43"/>
        <v>0.16666666666666666</v>
      </c>
      <c r="U57" s="224">
        <f t="shared" si="44"/>
        <v>3.2708333333333335</v>
      </c>
      <c r="V57" s="224">
        <f t="shared" si="45"/>
        <v>31.8506944444444</v>
      </c>
      <c r="W57" s="274">
        <f t="shared" si="46"/>
        <v>3.68</v>
      </c>
      <c r="X57" s="335">
        <f t="shared" si="46"/>
        <v>72.239999999999995</v>
      </c>
      <c r="Y57" s="99">
        <f t="shared" si="37"/>
        <v>0.44</v>
      </c>
      <c r="Z57" s="98">
        <f t="shared" si="38"/>
        <v>84.6</v>
      </c>
      <c r="AA57" s="42" t="s">
        <v>447</v>
      </c>
      <c r="AB57" s="42" t="s">
        <v>462</v>
      </c>
      <c r="AC57" s="264">
        <v>7</v>
      </c>
      <c r="AD57" s="224">
        <v>0.75</v>
      </c>
      <c r="AE57" s="40">
        <f t="shared" si="47"/>
        <v>3.8402777777777777</v>
      </c>
      <c r="AF57" s="40">
        <f t="shared" si="48"/>
        <v>31.450694444444444</v>
      </c>
      <c r="AG57" s="454">
        <f t="shared" si="39"/>
        <v>13.46</v>
      </c>
      <c r="AH57" s="454">
        <f t="shared" si="40"/>
        <v>68.91</v>
      </c>
      <c r="AI57" s="99">
        <f t="shared" si="41"/>
        <v>1.99</v>
      </c>
      <c r="AJ57" s="98">
        <f t="shared" si="42"/>
        <v>83.46</v>
      </c>
      <c r="AK57" s="336" t="s">
        <v>123</v>
      </c>
      <c r="AL57" s="430" t="s">
        <v>124</v>
      </c>
      <c r="AM57" s="430" t="s">
        <v>124</v>
      </c>
      <c r="AN57" s="431" t="s">
        <v>124</v>
      </c>
      <c r="AO57" s="337">
        <f t="shared" si="49"/>
        <v>450</v>
      </c>
    </row>
    <row r="58" spans="1:41" ht="36">
      <c r="A58" s="484" t="s">
        <v>463</v>
      </c>
      <c r="B58" s="328">
        <v>1</v>
      </c>
      <c r="C58" s="328"/>
      <c r="D58" s="486"/>
      <c r="E58" s="231"/>
      <c r="G58" s="267">
        <v>2.0833333333333332E-2</v>
      </c>
      <c r="H58" s="328"/>
      <c r="I58" s="474"/>
      <c r="J58" s="328"/>
      <c r="K58" s="267"/>
      <c r="L58" s="381"/>
      <c r="M58" s="267"/>
      <c r="N58" s="275" t="s">
        <v>87</v>
      </c>
      <c r="O58" s="42" t="s">
        <v>448</v>
      </c>
      <c r="P58" s="42" t="s">
        <v>448</v>
      </c>
      <c r="Q58" s="223" t="s">
        <v>441</v>
      </c>
      <c r="R58" s="270">
        <v>1</v>
      </c>
      <c r="S58" s="264">
        <v>1</v>
      </c>
      <c r="T58" s="224">
        <f t="shared" si="43"/>
        <v>2.0833333333333332E-2</v>
      </c>
      <c r="U58" s="224">
        <f>U57+T58</f>
        <v>3.291666666666667</v>
      </c>
      <c r="V58" s="224">
        <f t="shared" si="45"/>
        <v>31.871527777777732</v>
      </c>
      <c r="W58" s="274">
        <f t="shared" si="46"/>
        <v>0.46</v>
      </c>
      <c r="X58" s="335">
        <f t="shared" si="46"/>
        <v>72.7</v>
      </c>
      <c r="Y58" s="99">
        <f t="shared" si="37"/>
        <v>0.06</v>
      </c>
      <c r="Z58" s="98">
        <f t="shared" si="38"/>
        <v>84.65</v>
      </c>
      <c r="AA58" s="42" t="s">
        <v>448</v>
      </c>
      <c r="AB58" s="42" t="s">
        <v>448</v>
      </c>
      <c r="AC58" s="264">
        <v>1</v>
      </c>
      <c r="AD58" s="224">
        <v>2.0833333333333332E-2</v>
      </c>
      <c r="AE58" s="40">
        <f t="shared" si="47"/>
        <v>3.8611111111111112</v>
      </c>
      <c r="AF58" s="40">
        <f t="shared" si="48"/>
        <v>31.471527777777776</v>
      </c>
      <c r="AG58" s="454">
        <f t="shared" si="39"/>
        <v>0.37</v>
      </c>
      <c r="AH58" s="454">
        <f t="shared" si="40"/>
        <v>69.28</v>
      </c>
      <c r="AI58" s="99">
        <f t="shared" si="41"/>
        <v>0.06</v>
      </c>
      <c r="AJ58" s="98">
        <f t="shared" si="42"/>
        <v>83.52</v>
      </c>
      <c r="AK58" s="336" t="s">
        <v>123</v>
      </c>
      <c r="AL58" s="430" t="s">
        <v>124</v>
      </c>
      <c r="AM58" s="430" t="s">
        <v>124</v>
      </c>
      <c r="AN58" s="431" t="s">
        <v>124</v>
      </c>
      <c r="AO58" s="337">
        <f t="shared" si="49"/>
        <v>100</v>
      </c>
    </row>
    <row r="59" spans="1:41" ht="36">
      <c r="A59" s="484" t="s">
        <v>204</v>
      </c>
      <c r="B59" s="328">
        <v>1</v>
      </c>
      <c r="C59" s="267"/>
      <c r="D59" s="440"/>
      <c r="E59" s="440"/>
      <c r="F59" s="267"/>
      <c r="G59" s="451"/>
      <c r="H59" s="267">
        <v>1.3888888888888888E-2</v>
      </c>
      <c r="I59" s="522"/>
      <c r="J59" s="328"/>
      <c r="K59" s="267"/>
      <c r="L59" s="381"/>
      <c r="M59" s="267"/>
      <c r="N59" s="275" t="s">
        <v>87</v>
      </c>
      <c r="O59" s="42" t="s">
        <v>448</v>
      </c>
      <c r="P59" s="42" t="s">
        <v>448</v>
      </c>
      <c r="Q59" s="223" t="s">
        <v>441</v>
      </c>
      <c r="R59" s="270">
        <v>2</v>
      </c>
      <c r="S59" s="264">
        <v>2</v>
      </c>
      <c r="T59" s="224">
        <f t="shared" si="43"/>
        <v>1.3888888888888888E-2</v>
      </c>
      <c r="U59" s="224">
        <f t="shared" si="44"/>
        <v>3.3055555555555558</v>
      </c>
      <c r="V59" s="224">
        <f>V58+T59</f>
        <v>31.885416666666622</v>
      </c>
      <c r="W59" s="274">
        <f t="shared" si="46"/>
        <v>0.31</v>
      </c>
      <c r="X59" s="335">
        <f t="shared" si="46"/>
        <v>73.010000000000005</v>
      </c>
      <c r="Y59" s="99">
        <f t="shared" si="37"/>
        <v>0.04</v>
      </c>
      <c r="Z59" s="98">
        <f t="shared" si="38"/>
        <v>84.69</v>
      </c>
      <c r="AA59" s="42" t="s">
        <v>448</v>
      </c>
      <c r="AB59" s="42" t="s">
        <v>448</v>
      </c>
      <c r="AC59" s="264">
        <v>1</v>
      </c>
      <c r="AD59" s="224">
        <v>1.0416666666666666E-2</v>
      </c>
      <c r="AE59" s="40">
        <f t="shared" si="47"/>
        <v>3.8715277777777777</v>
      </c>
      <c r="AF59" s="40">
        <f t="shared" si="48"/>
        <v>31.481944444444444</v>
      </c>
      <c r="AG59" s="454">
        <f t="shared" si="39"/>
        <v>0.19</v>
      </c>
      <c r="AH59" s="454">
        <f t="shared" si="40"/>
        <v>69.47</v>
      </c>
      <c r="AI59" s="99">
        <f t="shared" si="41"/>
        <v>0.03</v>
      </c>
      <c r="AJ59" s="98">
        <f t="shared" si="42"/>
        <v>83.54</v>
      </c>
      <c r="AK59" s="336" t="s">
        <v>123</v>
      </c>
      <c r="AL59" s="430" t="s">
        <v>124</v>
      </c>
      <c r="AM59" s="430" t="s">
        <v>124</v>
      </c>
      <c r="AN59" s="431" t="s">
        <v>124</v>
      </c>
      <c r="AO59" s="337">
        <f t="shared" si="49"/>
        <v>75</v>
      </c>
    </row>
    <row r="60" spans="1:41" ht="36">
      <c r="A60" s="484" t="s">
        <v>464</v>
      </c>
      <c r="B60" s="328">
        <v>3</v>
      </c>
      <c r="C60" s="328"/>
      <c r="D60" s="486"/>
      <c r="E60" s="328"/>
      <c r="F60" s="267"/>
      <c r="G60" s="521"/>
      <c r="H60" s="328"/>
      <c r="I60" s="267">
        <v>8.3333333333333329E-2</v>
      </c>
      <c r="J60" s="267">
        <v>8.3333333333333329E-2</v>
      </c>
      <c r="K60" s="267">
        <v>8.3333333333333329E-2</v>
      </c>
      <c r="L60" s="381"/>
      <c r="M60" s="267"/>
      <c r="N60" s="275" t="s">
        <v>87</v>
      </c>
      <c r="O60" s="42" t="s">
        <v>448</v>
      </c>
      <c r="P60" s="42" t="s">
        <v>448</v>
      </c>
      <c r="Q60" s="223" t="s">
        <v>441</v>
      </c>
      <c r="R60" s="270">
        <v>4</v>
      </c>
      <c r="S60" s="264">
        <v>1</v>
      </c>
      <c r="T60" s="224">
        <f t="shared" si="43"/>
        <v>0.25</v>
      </c>
      <c r="U60" s="224">
        <f t="shared" si="44"/>
        <v>3.5555555555555558</v>
      </c>
      <c r="V60" s="224">
        <f t="shared" si="45"/>
        <v>32.135416666666622</v>
      </c>
      <c r="W60" s="274">
        <f t="shared" si="46"/>
        <v>5.52</v>
      </c>
      <c r="X60" s="335">
        <f t="shared" si="46"/>
        <v>78.53</v>
      </c>
      <c r="Y60" s="99">
        <f t="shared" si="37"/>
        <v>0.66</v>
      </c>
      <c r="Z60" s="98">
        <f t="shared" si="38"/>
        <v>85.35</v>
      </c>
      <c r="AA60" s="42" t="s">
        <v>448</v>
      </c>
      <c r="AB60" s="42" t="s">
        <v>454</v>
      </c>
      <c r="AC60" s="264">
        <v>4</v>
      </c>
      <c r="AD60" s="224">
        <v>0.75</v>
      </c>
      <c r="AE60" s="40">
        <f t="shared" si="47"/>
        <v>4.6215277777777777</v>
      </c>
      <c r="AF60" s="40">
        <f t="shared" si="48"/>
        <v>32.231944444444444</v>
      </c>
      <c r="AG60" s="454">
        <f t="shared" si="39"/>
        <v>13.46</v>
      </c>
      <c r="AH60" s="454">
        <f t="shared" si="40"/>
        <v>82.93</v>
      </c>
      <c r="AI60" s="99">
        <f t="shared" si="41"/>
        <v>1.99</v>
      </c>
      <c r="AJ60" s="98">
        <f t="shared" si="42"/>
        <v>85.53</v>
      </c>
      <c r="AK60" s="336" t="s">
        <v>123</v>
      </c>
      <c r="AL60" s="430" t="s">
        <v>124</v>
      </c>
      <c r="AM60" s="430" t="s">
        <v>124</v>
      </c>
      <c r="AN60" s="431" t="s">
        <v>124</v>
      </c>
      <c r="AO60" s="337">
        <f t="shared" si="49"/>
        <v>300</v>
      </c>
    </row>
    <row r="61" spans="1:41" ht="36">
      <c r="A61" s="529" t="s">
        <v>465</v>
      </c>
      <c r="B61" s="328">
        <v>1</v>
      </c>
      <c r="C61" s="267"/>
      <c r="D61" s="486"/>
      <c r="E61" s="267"/>
      <c r="F61" s="267"/>
      <c r="G61" s="521"/>
      <c r="H61" s="267">
        <v>1.3888888888888888E-2</v>
      </c>
      <c r="I61" s="328"/>
      <c r="J61" s="451"/>
      <c r="K61" s="267"/>
      <c r="L61" s="381"/>
      <c r="M61" s="267"/>
      <c r="N61" s="409" t="s">
        <v>263</v>
      </c>
      <c r="O61" s="42" t="s">
        <v>451</v>
      </c>
      <c r="P61" s="42" t="s">
        <v>451</v>
      </c>
      <c r="Q61" s="223" t="s">
        <v>441</v>
      </c>
      <c r="R61" s="270">
        <v>3</v>
      </c>
      <c r="S61" s="264">
        <v>2</v>
      </c>
      <c r="T61" s="224">
        <f t="shared" si="43"/>
        <v>1.3888888888888888E-2</v>
      </c>
      <c r="U61" s="224">
        <f t="shared" si="44"/>
        <v>3.5694444444444446</v>
      </c>
      <c r="V61" s="224">
        <f>V60+T61</f>
        <v>32.149305555555507</v>
      </c>
      <c r="W61" s="274">
        <f t="shared" si="46"/>
        <v>0.31</v>
      </c>
      <c r="X61" s="335">
        <f t="shared" si="46"/>
        <v>78.83</v>
      </c>
      <c r="Y61" s="99">
        <f t="shared" si="37"/>
        <v>0.04</v>
      </c>
      <c r="Z61" s="98">
        <f t="shared" si="38"/>
        <v>85.39</v>
      </c>
      <c r="AA61" s="42" t="s">
        <v>124</v>
      </c>
      <c r="AB61" s="42" t="s">
        <v>124</v>
      </c>
      <c r="AC61" s="264">
        <v>0</v>
      </c>
      <c r="AD61" s="224">
        <v>0</v>
      </c>
      <c r="AE61" s="40">
        <f t="shared" si="47"/>
        <v>4.6215277777777777</v>
      </c>
      <c r="AF61" s="40">
        <f t="shared" si="48"/>
        <v>32.231944444444444</v>
      </c>
      <c r="AG61" s="454">
        <f t="shared" si="39"/>
        <v>0</v>
      </c>
      <c r="AH61" s="454">
        <f t="shared" si="40"/>
        <v>82.93</v>
      </c>
      <c r="AI61" s="99">
        <f t="shared" si="41"/>
        <v>0</v>
      </c>
      <c r="AJ61" s="98">
        <f t="shared" si="42"/>
        <v>85.53</v>
      </c>
      <c r="AK61" s="336" t="s">
        <v>123</v>
      </c>
      <c r="AL61" s="430" t="s">
        <v>124</v>
      </c>
      <c r="AM61" s="430" t="s">
        <v>124</v>
      </c>
      <c r="AN61" s="431" t="s">
        <v>124</v>
      </c>
      <c r="AO61" s="337">
        <f t="shared" si="49"/>
        <v>0</v>
      </c>
    </row>
    <row r="62" spans="1:41" ht="36">
      <c r="A62" s="529" t="s">
        <v>466</v>
      </c>
      <c r="B62" s="328">
        <v>1</v>
      </c>
      <c r="C62" s="328"/>
      <c r="D62" s="328"/>
      <c r="E62" s="489"/>
      <c r="F62" s="469"/>
      <c r="G62" s="440"/>
      <c r="H62" s="267"/>
      <c r="I62" s="267">
        <v>2.0833333333333332E-2</v>
      </c>
      <c r="J62" s="451"/>
      <c r="K62" s="267"/>
      <c r="L62" s="381"/>
      <c r="M62" s="267"/>
      <c r="N62" s="275" t="s">
        <v>87</v>
      </c>
      <c r="O62" s="42" t="s">
        <v>451</v>
      </c>
      <c r="P62" s="42" t="s">
        <v>451</v>
      </c>
      <c r="Q62" s="223" t="s">
        <v>441</v>
      </c>
      <c r="R62" s="270">
        <v>1</v>
      </c>
      <c r="S62" s="264">
        <v>1</v>
      </c>
      <c r="T62" s="224">
        <f t="shared" si="43"/>
        <v>2.0833333333333332E-2</v>
      </c>
      <c r="U62" s="224">
        <f t="shared" si="44"/>
        <v>3.5902777777777781</v>
      </c>
      <c r="V62" s="224">
        <f>V61+T62</f>
        <v>32.170138888888843</v>
      </c>
      <c r="W62" s="274">
        <f t="shared" si="46"/>
        <v>0.46</v>
      </c>
      <c r="X62" s="335">
        <f t="shared" si="46"/>
        <v>79.290000000000006</v>
      </c>
      <c r="Y62" s="99">
        <f t="shared" si="37"/>
        <v>0.06</v>
      </c>
      <c r="Z62" s="98">
        <f t="shared" si="38"/>
        <v>85.45</v>
      </c>
      <c r="AA62" s="42" t="s">
        <v>451</v>
      </c>
      <c r="AB62" s="42" t="s">
        <v>451</v>
      </c>
      <c r="AC62" s="264">
        <v>1</v>
      </c>
      <c r="AD62" s="224">
        <v>2.0833333333333332E-2</v>
      </c>
      <c r="AE62" s="40">
        <f t="shared" si="47"/>
        <v>4.6423611111111107</v>
      </c>
      <c r="AF62" s="40">
        <f t="shared" si="48"/>
        <v>32.25277777777778</v>
      </c>
      <c r="AG62" s="454">
        <f t="shared" si="39"/>
        <v>0.37</v>
      </c>
      <c r="AH62" s="454">
        <f t="shared" si="40"/>
        <v>83.3</v>
      </c>
      <c r="AI62" s="99">
        <f t="shared" si="41"/>
        <v>0.06</v>
      </c>
      <c r="AJ62" s="98">
        <f t="shared" si="42"/>
        <v>85.59</v>
      </c>
      <c r="AK62" s="336" t="s">
        <v>123</v>
      </c>
      <c r="AL62" s="430" t="s">
        <v>124</v>
      </c>
      <c r="AM62" s="430" t="s">
        <v>124</v>
      </c>
      <c r="AN62" s="431" t="s">
        <v>124</v>
      </c>
      <c r="AO62" s="337">
        <f t="shared" si="49"/>
        <v>100</v>
      </c>
    </row>
    <row r="63" spans="1:41" ht="36">
      <c r="A63" s="462" t="s">
        <v>430</v>
      </c>
      <c r="B63" s="328">
        <v>1</v>
      </c>
      <c r="C63" s="267"/>
      <c r="D63" s="328"/>
      <c r="E63" s="328"/>
      <c r="F63" s="436"/>
      <c r="G63" s="440"/>
      <c r="H63" s="231"/>
      <c r="I63" s="328"/>
      <c r="J63" s="485"/>
      <c r="K63" s="473"/>
      <c r="L63" s="365"/>
      <c r="M63" s="267">
        <v>2.0833333333333332E-2</v>
      </c>
      <c r="N63" s="275" t="s">
        <v>87</v>
      </c>
      <c r="O63" s="42" t="s">
        <v>451</v>
      </c>
      <c r="P63" s="42" t="s">
        <v>451</v>
      </c>
      <c r="Q63" s="223" t="s">
        <v>441</v>
      </c>
      <c r="R63" s="329">
        <v>1</v>
      </c>
      <c r="S63" s="264">
        <v>1</v>
      </c>
      <c r="T63" s="224">
        <f>SUM(C63:M63)</f>
        <v>2.0833333333333332E-2</v>
      </c>
      <c r="U63" s="224">
        <f>U62+T63</f>
        <v>3.6111111111111116</v>
      </c>
      <c r="V63" s="224">
        <f>V62+T63</f>
        <v>32.190972222222179</v>
      </c>
      <c r="W63" s="274">
        <f>ROUND(T63/$T$70*100,2)</f>
        <v>0.46</v>
      </c>
      <c r="X63" s="335">
        <f>ROUND(U63/$T$70*100,2)</f>
        <v>79.75</v>
      </c>
      <c r="Y63" s="99">
        <f t="shared" si="37"/>
        <v>0.06</v>
      </c>
      <c r="Z63" s="98">
        <f t="shared" si="38"/>
        <v>85.5</v>
      </c>
      <c r="AA63" s="42" t="s">
        <v>451</v>
      </c>
      <c r="AB63" s="42" t="s">
        <v>451</v>
      </c>
      <c r="AC63" s="264">
        <v>1</v>
      </c>
      <c r="AD63" s="224">
        <v>1.3888888888888888E-2</v>
      </c>
      <c r="AE63" s="40">
        <f t="shared" si="47"/>
        <v>4.65625</v>
      </c>
      <c r="AF63" s="40">
        <f t="shared" si="48"/>
        <v>32.266666666666666</v>
      </c>
      <c r="AG63" s="454">
        <f t="shared" si="39"/>
        <v>0.25</v>
      </c>
      <c r="AH63" s="454">
        <f t="shared" si="40"/>
        <v>83.55</v>
      </c>
      <c r="AI63" s="99">
        <f t="shared" si="41"/>
        <v>0.04</v>
      </c>
      <c r="AJ63" s="98">
        <f t="shared" si="42"/>
        <v>85.63</v>
      </c>
      <c r="AK63" s="336" t="s">
        <v>123</v>
      </c>
      <c r="AL63" s="430" t="s">
        <v>124</v>
      </c>
      <c r="AM63" s="430" t="s">
        <v>124</v>
      </c>
      <c r="AN63" s="431" t="s">
        <v>124</v>
      </c>
      <c r="AO63" s="337">
        <f>AD63/T63*100</f>
        <v>66.666666666666657</v>
      </c>
    </row>
    <row r="64" spans="1:41" ht="47.4">
      <c r="A64" s="512" t="s">
        <v>116</v>
      </c>
      <c r="B64" s="461"/>
      <c r="C64" s="513">
        <f>SUM(C51:C63)</f>
        <v>8.3333333333333329E-2</v>
      </c>
      <c r="D64" s="513">
        <f>SUM(D51:D63)</f>
        <v>0</v>
      </c>
      <c r="E64" s="513">
        <f t="shared" ref="E64:M64" si="50">SUM(E51:E63)</f>
        <v>8.3333333333333329E-2</v>
      </c>
      <c r="F64" s="513">
        <f t="shared" si="50"/>
        <v>0</v>
      </c>
      <c r="G64" s="513">
        <f t="shared" si="50"/>
        <v>2.0833333333333332E-2</v>
      </c>
      <c r="H64" s="523">
        <f t="shared" si="50"/>
        <v>2.7777777777777776E-2</v>
      </c>
      <c r="I64" s="524">
        <f t="shared" si="50"/>
        <v>0.10416666666666666</v>
      </c>
      <c r="J64" s="514">
        <f t="shared" si="50"/>
        <v>0.125</v>
      </c>
      <c r="K64" s="514">
        <f>SUM(K51:K63)</f>
        <v>0.125</v>
      </c>
      <c r="L64" s="514">
        <f t="shared" si="50"/>
        <v>1.3888888888888888E-2</v>
      </c>
      <c r="M64" s="514">
        <f t="shared" si="50"/>
        <v>3.4722222222222224E-2</v>
      </c>
      <c r="N64" s="515"/>
      <c r="O64" s="515"/>
      <c r="P64" s="515"/>
      <c r="Q64" s="515"/>
      <c r="R64" s="515"/>
      <c r="S64" s="516"/>
      <c r="T64" s="514">
        <f>SUM(T51:T63)</f>
        <v>0.61805555555555558</v>
      </c>
      <c r="U64" s="514">
        <f>U63</f>
        <v>3.6111111111111116</v>
      </c>
      <c r="V64" s="514">
        <f>V63</f>
        <v>32.190972222222179</v>
      </c>
      <c r="W64" s="515">
        <f>ROUND(T64/$T$70*100,2)</f>
        <v>13.65</v>
      </c>
      <c r="X64" s="515">
        <f>ROUND(U64/$T$70*100,2)</f>
        <v>79.75</v>
      </c>
      <c r="Y64" s="517">
        <f>ROUND(T64/$U$16*100,2)</f>
        <v>1.64</v>
      </c>
      <c r="Z64" s="518">
        <f>ROUND(V64/$U$16*100,2)</f>
        <v>85.5</v>
      </c>
      <c r="AA64" s="515"/>
      <c r="AB64" s="515"/>
      <c r="AC64" s="515"/>
      <c r="AD64" s="514">
        <f>SUM(AD51:AD63)</f>
        <v>1.6493055555555556</v>
      </c>
      <c r="AE64" s="514">
        <f>AE63</f>
        <v>4.65625</v>
      </c>
      <c r="AF64" s="514">
        <f>AF63</f>
        <v>32.266666666666666</v>
      </c>
      <c r="AG64" s="515">
        <f>ROUND(AD64/$AD$70*100,2)</f>
        <v>29.6</v>
      </c>
      <c r="AH64" s="515">
        <f>ROUND(AE64/$AD$70*100,2)</f>
        <v>83.55</v>
      </c>
      <c r="AI64" s="103">
        <f t="shared" si="41"/>
        <v>4.38</v>
      </c>
      <c r="AJ64" s="104">
        <f t="shared" si="42"/>
        <v>85.63</v>
      </c>
      <c r="AK64" s="519"/>
      <c r="AL64" s="515"/>
      <c r="AM64" s="515"/>
      <c r="AN64" s="520"/>
      <c r="AO64" s="520"/>
    </row>
    <row r="65" spans="1:41" ht="47.4">
      <c r="A65" s="504" t="s">
        <v>467</v>
      </c>
      <c r="B65" s="631"/>
      <c r="C65" s="631"/>
      <c r="D65" s="631"/>
      <c r="E65" s="631"/>
      <c r="F65" s="631"/>
      <c r="G65" s="631"/>
      <c r="H65" s="631"/>
      <c r="I65" s="631"/>
      <c r="J65" s="631"/>
      <c r="K65" s="631"/>
      <c r="L65" s="631"/>
      <c r="M65" s="631"/>
      <c r="N65" s="631"/>
      <c r="O65" s="631"/>
      <c r="P65" s="631"/>
      <c r="Q65" s="631"/>
      <c r="R65" s="631"/>
      <c r="S65" s="631"/>
      <c r="T65" s="631"/>
      <c r="U65" s="631"/>
      <c r="V65" s="631"/>
      <c r="W65" s="631"/>
      <c r="X65" s="631"/>
      <c r="Y65" s="631"/>
      <c r="Z65" s="631"/>
      <c r="AA65" s="632"/>
      <c r="AB65" s="632"/>
      <c r="AC65" s="632"/>
      <c r="AD65" s="632"/>
      <c r="AE65" s="632"/>
      <c r="AF65" s="632"/>
      <c r="AG65" s="632"/>
      <c r="AH65" s="632"/>
      <c r="AI65" s="631"/>
      <c r="AJ65" s="631"/>
      <c r="AK65" s="631"/>
      <c r="AL65" s="631"/>
      <c r="AM65" s="631"/>
      <c r="AN65" s="631"/>
      <c r="AO65" s="631"/>
    </row>
    <row r="66" spans="1:41" ht="36">
      <c r="A66" s="506" t="s">
        <v>468</v>
      </c>
      <c r="B66" s="138">
        <v>11</v>
      </c>
      <c r="C66" s="267">
        <v>4.1666666666666664E-2</v>
      </c>
      <c r="D66" s="267">
        <v>4.1666666666666664E-2</v>
      </c>
      <c r="E66" s="267">
        <v>4.1666666666666664E-2</v>
      </c>
      <c r="F66" s="267">
        <v>4.1666666666666664E-2</v>
      </c>
      <c r="G66" s="267">
        <v>4.1666666666666664E-2</v>
      </c>
      <c r="H66" s="267">
        <v>4.1666666666666664E-2</v>
      </c>
      <c r="I66" s="267">
        <v>4.1666666666666664E-2</v>
      </c>
      <c r="J66" s="267">
        <v>4.1666666666666664E-2</v>
      </c>
      <c r="K66" s="267">
        <v>4.1666666666666664E-2</v>
      </c>
      <c r="L66" s="267">
        <v>4.1666666666666664E-2</v>
      </c>
      <c r="M66" s="267">
        <v>4.1666666666666664E-2</v>
      </c>
      <c r="N66" s="275" t="s">
        <v>87</v>
      </c>
      <c r="O66" s="533" t="s">
        <v>469</v>
      </c>
      <c r="P66" s="533" t="s">
        <v>469</v>
      </c>
      <c r="Q66" s="223" t="s">
        <v>441</v>
      </c>
      <c r="R66" s="334">
        <v>2</v>
      </c>
      <c r="S66" s="264">
        <v>1</v>
      </c>
      <c r="T66" s="331">
        <f>SUM(C66:M66)</f>
        <v>0.45833333333333337</v>
      </c>
      <c r="U66" s="332">
        <f>U64+T66</f>
        <v>4.0694444444444446</v>
      </c>
      <c r="V66" s="332">
        <f>V64+T66</f>
        <v>32.649305555555515</v>
      </c>
      <c r="W66" s="333">
        <f t="shared" ref="W66:X67" si="51">ROUND(T66/$T$70*100,2)</f>
        <v>10.119999999999999</v>
      </c>
      <c r="X66" s="333">
        <f t="shared" si="51"/>
        <v>89.88</v>
      </c>
      <c r="Y66" s="99">
        <f>ROUND(T66/$U$17*100,2)</f>
        <v>1.22</v>
      </c>
      <c r="Z66" s="98">
        <f>ROUND(V66/$U$17*100,2)</f>
        <v>86.72</v>
      </c>
      <c r="AA66" s="262" t="s">
        <v>400</v>
      </c>
      <c r="AB66" s="262" t="s">
        <v>400</v>
      </c>
      <c r="AC66" s="264">
        <v>1</v>
      </c>
      <c r="AD66" s="331">
        <v>0.45833333333333331</v>
      </c>
      <c r="AE66" s="40">
        <f>AE64+AD66</f>
        <v>5.114583333333333</v>
      </c>
      <c r="AF66" s="40">
        <f>AF64+AD66</f>
        <v>32.725000000000001</v>
      </c>
      <c r="AG66" s="454">
        <f t="shared" ref="AG66:AG68" si="52">ROUND(AD66/$AD$70*100,2)</f>
        <v>8.2200000000000006</v>
      </c>
      <c r="AH66" s="454">
        <f t="shared" ref="AH66:AH68" si="53">ROUND(AE66/$AD$70*100,2)</f>
        <v>91.78</v>
      </c>
      <c r="AI66" s="99">
        <f t="shared" ref="AI66:AI68" si="54">ROUND(AD66/$Y$17*100,2)</f>
        <v>1.22</v>
      </c>
      <c r="AJ66" s="98">
        <f t="shared" ref="AJ66:AJ68" si="55">ROUND(AF66/$Y$17*100,2)</f>
        <v>86.84</v>
      </c>
      <c r="AK66" s="494" t="s">
        <v>123</v>
      </c>
      <c r="AL66" s="495" t="s">
        <v>124</v>
      </c>
      <c r="AM66" s="495" t="s">
        <v>124</v>
      </c>
      <c r="AN66" s="496" t="s">
        <v>124</v>
      </c>
      <c r="AO66" s="337">
        <f t="shared" ref="AO66:AO67" si="56">AD66/T66*100</f>
        <v>99.999999999999986</v>
      </c>
    </row>
    <row r="67" spans="1:41" ht="36">
      <c r="A67" s="506" t="s">
        <v>470</v>
      </c>
      <c r="B67" s="138">
        <v>11</v>
      </c>
      <c r="C67" s="267">
        <v>4.1666666666666664E-2</v>
      </c>
      <c r="D67" s="267">
        <v>4.1666666666666664E-2</v>
      </c>
      <c r="E67" s="267">
        <v>4.1666666666666664E-2</v>
      </c>
      <c r="F67" s="267">
        <v>4.1666666666666664E-2</v>
      </c>
      <c r="G67" s="267">
        <v>4.1666666666666664E-2</v>
      </c>
      <c r="H67" s="267">
        <v>4.1666666666666664E-2</v>
      </c>
      <c r="I67" s="267">
        <v>4.1666666666666664E-2</v>
      </c>
      <c r="J67" s="267">
        <v>4.1666666666666664E-2</v>
      </c>
      <c r="K67" s="267">
        <v>4.1666666666666664E-2</v>
      </c>
      <c r="L67" s="267">
        <v>4.1666666666666664E-2</v>
      </c>
      <c r="M67" s="267">
        <v>4.1666666666666664E-2</v>
      </c>
      <c r="N67" s="275" t="s">
        <v>87</v>
      </c>
      <c r="O67" s="533" t="s">
        <v>469</v>
      </c>
      <c r="P67" s="533" t="s">
        <v>469</v>
      </c>
      <c r="Q67" s="223" t="s">
        <v>441</v>
      </c>
      <c r="R67" s="334">
        <v>2</v>
      </c>
      <c r="S67" s="264">
        <v>1</v>
      </c>
      <c r="T67" s="331">
        <f>SUM(C67:M67)</f>
        <v>0.45833333333333337</v>
      </c>
      <c r="U67" s="224">
        <f>U66+T67</f>
        <v>4.5277777777777777</v>
      </c>
      <c r="V67" s="224">
        <f>V66+T67</f>
        <v>33.10763888888885</v>
      </c>
      <c r="W67" s="333">
        <f t="shared" si="51"/>
        <v>10.119999999999999</v>
      </c>
      <c r="X67" s="333">
        <f>ROUND(U67/$T$70*100,2)</f>
        <v>100</v>
      </c>
      <c r="Y67" s="99">
        <f>ROUND(T67/$U$17*100,2)</f>
        <v>1.22</v>
      </c>
      <c r="Z67" s="98">
        <f>ROUND(V67/$U$17*100,2)</f>
        <v>87.94</v>
      </c>
      <c r="AA67" s="262" t="s">
        <v>400</v>
      </c>
      <c r="AB67" s="262" t="s">
        <v>400</v>
      </c>
      <c r="AC67" s="264">
        <v>1</v>
      </c>
      <c r="AD67" s="331">
        <v>0.45833333333333331</v>
      </c>
      <c r="AE67" s="40">
        <f t="shared" ref="AE67" si="57">AE66+AD67</f>
        <v>5.5729166666666661</v>
      </c>
      <c r="AF67" s="40">
        <f t="shared" ref="AF67" si="58">AF66+AD67</f>
        <v>33.183333333333337</v>
      </c>
      <c r="AG67" s="454">
        <f t="shared" si="52"/>
        <v>8.2200000000000006</v>
      </c>
      <c r="AH67" s="454">
        <f t="shared" si="53"/>
        <v>100</v>
      </c>
      <c r="AI67" s="99">
        <f t="shared" si="54"/>
        <v>1.22</v>
      </c>
      <c r="AJ67" s="98">
        <f t="shared" si="55"/>
        <v>88.06</v>
      </c>
      <c r="AK67" s="494" t="s">
        <v>123</v>
      </c>
      <c r="AL67" s="495" t="s">
        <v>124</v>
      </c>
      <c r="AM67" s="495" t="s">
        <v>124</v>
      </c>
      <c r="AN67" s="496" t="s">
        <v>124</v>
      </c>
      <c r="AO67" s="337">
        <f t="shared" si="56"/>
        <v>99.999999999999986</v>
      </c>
    </row>
    <row r="68" spans="1:41" ht="47.4">
      <c r="A68" s="507" t="s">
        <v>116</v>
      </c>
      <c r="B68" s="505"/>
      <c r="C68" s="508">
        <f>SUM(C66:C67)</f>
        <v>8.3333333333333329E-2</v>
      </c>
      <c r="D68" s="508">
        <f t="shared" ref="D68:M68" si="59">SUM(D66:D67)</f>
        <v>8.3333333333333329E-2</v>
      </c>
      <c r="E68" s="508">
        <f t="shared" si="59"/>
        <v>8.3333333333333329E-2</v>
      </c>
      <c r="F68" s="508">
        <f t="shared" si="59"/>
        <v>8.3333333333333329E-2</v>
      </c>
      <c r="G68" s="508">
        <f t="shared" si="59"/>
        <v>8.3333333333333329E-2</v>
      </c>
      <c r="H68" s="508">
        <f t="shared" si="59"/>
        <v>8.3333333333333329E-2</v>
      </c>
      <c r="I68" s="508">
        <f t="shared" si="59"/>
        <v>8.3333333333333329E-2</v>
      </c>
      <c r="J68" s="508">
        <f t="shared" si="59"/>
        <v>8.3333333333333329E-2</v>
      </c>
      <c r="K68" s="508">
        <f t="shared" si="59"/>
        <v>8.3333333333333329E-2</v>
      </c>
      <c r="L68" s="508">
        <f t="shared" si="59"/>
        <v>8.3333333333333329E-2</v>
      </c>
      <c r="M68" s="508">
        <f t="shared" si="59"/>
        <v>8.3333333333333329E-2</v>
      </c>
      <c r="N68" s="505"/>
      <c r="O68" s="505"/>
      <c r="P68" s="505"/>
      <c r="Q68" s="508"/>
      <c r="R68" s="508"/>
      <c r="S68" s="509"/>
      <c r="T68" s="509">
        <f>SUM(T66:T67)</f>
        <v>0.91666666666666674</v>
      </c>
      <c r="U68" s="527">
        <f>U67</f>
        <v>4.5277777777777777</v>
      </c>
      <c r="V68" s="527">
        <f>V67</f>
        <v>33.10763888888885</v>
      </c>
      <c r="W68" s="490">
        <f>ROUND(T68/$T$70*100,2)</f>
        <v>20.25</v>
      </c>
      <c r="X68" s="490">
        <f>ROUND(U68/$T$70*100,2)</f>
        <v>100</v>
      </c>
      <c r="Y68" s="548">
        <f>ROUND(T68/$U$17*100,2)</f>
        <v>2.4300000000000002</v>
      </c>
      <c r="Z68" s="549">
        <f>ROUND(V68/$U$17*100,2)</f>
        <v>87.94</v>
      </c>
      <c r="AA68" s="535"/>
      <c r="AB68" s="535"/>
      <c r="AC68" s="536"/>
      <c r="AD68" s="509">
        <f>SUM(AD66:AD67)</f>
        <v>0.91666666666666663</v>
      </c>
      <c r="AE68" s="552">
        <f>AE67</f>
        <v>5.5729166666666661</v>
      </c>
      <c r="AF68" s="557">
        <f>AF67</f>
        <v>33.183333333333337</v>
      </c>
      <c r="AG68" s="558">
        <f t="shared" si="52"/>
        <v>16.45</v>
      </c>
      <c r="AH68" s="558">
        <f t="shared" si="53"/>
        <v>100</v>
      </c>
      <c r="AI68" s="548">
        <f t="shared" si="54"/>
        <v>2.4300000000000002</v>
      </c>
      <c r="AJ68" s="549">
        <f t="shared" si="55"/>
        <v>88.06</v>
      </c>
      <c r="AK68" s="511"/>
      <c r="AL68" s="511"/>
      <c r="AM68" s="511"/>
      <c r="AN68" s="511"/>
      <c r="AO68" s="511"/>
    </row>
    <row r="69" spans="1:41" s="29" customFormat="1" ht="15" customHeight="1"/>
    <row r="70" spans="1:41" ht="36">
      <c r="A70" s="417" t="s">
        <v>150</v>
      </c>
      <c r="B70" s="418"/>
      <c r="C70" s="419">
        <f>C49+C68+C64+C46+C28+C25+C32</f>
        <v>0.52083333333333337</v>
      </c>
      <c r="D70" s="419">
        <f t="shared" ref="D70:M70" si="60">D49+D68+D64+D46+D28+D25+D32</f>
        <v>0.52083333333333337</v>
      </c>
      <c r="E70" s="419">
        <f t="shared" si="60"/>
        <v>0.45833333333333337</v>
      </c>
      <c r="F70" s="419">
        <f t="shared" si="60"/>
        <v>0.31250000000000006</v>
      </c>
      <c r="G70" s="419">
        <f t="shared" si="60"/>
        <v>0.3125</v>
      </c>
      <c r="H70" s="419">
        <f t="shared" si="60"/>
        <v>0.40277777777777779</v>
      </c>
      <c r="I70" s="419">
        <f t="shared" si="60"/>
        <v>0.4375</v>
      </c>
      <c r="J70" s="419">
        <f t="shared" si="60"/>
        <v>0.29166666666666663</v>
      </c>
      <c r="K70" s="419">
        <f t="shared" si="60"/>
        <v>0.29166666666666663</v>
      </c>
      <c r="L70" s="419">
        <f t="shared" si="60"/>
        <v>0.4861111111111111</v>
      </c>
      <c r="M70" s="419">
        <f t="shared" si="60"/>
        <v>0.49305555555555558</v>
      </c>
      <c r="N70" s="420" t="s">
        <v>116</v>
      </c>
      <c r="O70" s="421">
        <f>SUM(C70:M70)</f>
        <v>4.5277777777777768</v>
      </c>
      <c r="P70" s="422"/>
      <c r="Q70" s="422"/>
      <c r="R70" s="422"/>
      <c r="S70" s="422"/>
      <c r="T70" s="419">
        <f>T49+T68+T64+T46+T28+T25+T32</f>
        <v>4.5277777777777768</v>
      </c>
      <c r="U70" s="419">
        <f>U68</f>
        <v>4.5277777777777777</v>
      </c>
      <c r="V70" s="419">
        <f>V68</f>
        <v>33.10763888888885</v>
      </c>
      <c r="W70" s="422">
        <f>ROUND(T70/$T$70*100,2)</f>
        <v>100</v>
      </c>
      <c r="X70" s="422">
        <f>ROUND(U70/$T$70*100,2)</f>
        <v>100</v>
      </c>
      <c r="Y70" s="423">
        <f>ROUND(T70/$U$16*100,2)</f>
        <v>12.03</v>
      </c>
      <c r="Z70" s="424">
        <f>ROUND(V70/$U$16*100,2)</f>
        <v>87.94</v>
      </c>
      <c r="AA70" s="422"/>
      <c r="AB70" s="422"/>
      <c r="AC70" s="422"/>
      <c r="AD70" s="419">
        <f>AD68+AD64+AD49+AD46+AD28+AD25+AD32</f>
        <v>5.5729166666666661</v>
      </c>
      <c r="AE70" s="419">
        <f>AE68</f>
        <v>5.5729166666666661</v>
      </c>
      <c r="AF70" s="419">
        <f>AF68</f>
        <v>33.183333333333337</v>
      </c>
      <c r="AG70" s="422">
        <f>ROUND(AE70/$AD$70*100,2)</f>
        <v>100</v>
      </c>
      <c r="AH70" s="422">
        <f>ROUND(AE70/$AD$70*100,2)</f>
        <v>100</v>
      </c>
      <c r="AI70" s="565">
        <f t="shared" ref="AI70" si="61">ROUND(AD70/$Y$17*100,2)</f>
        <v>14.79</v>
      </c>
      <c r="AJ70" s="566">
        <f t="shared" ref="AJ70" si="62">ROUND(AF70/$Y$17*100,2)</f>
        <v>88.06</v>
      </c>
      <c r="AK70" s="418"/>
      <c r="AL70" s="418"/>
      <c r="AM70" s="418"/>
      <c r="AN70" s="418"/>
      <c r="AO70" s="418"/>
    </row>
    <row r="71" spans="1:41" s="29" customForma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6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</row>
    <row r="72" spans="1:41" ht="36">
      <c r="A72" s="425" t="s">
        <v>151</v>
      </c>
      <c r="B72" s="426"/>
      <c r="C72" s="427">
        <f t="shared" ref="C72:M72" si="63">(C70/$O$70)*100</f>
        <v>11.50306748466258</v>
      </c>
      <c r="D72" s="427">
        <f t="shared" si="63"/>
        <v>11.50306748466258</v>
      </c>
      <c r="E72" s="427">
        <f t="shared" si="63"/>
        <v>10.12269938650307</v>
      </c>
      <c r="F72" s="427">
        <f t="shared" si="63"/>
        <v>6.9018404907975492</v>
      </c>
      <c r="G72" s="427">
        <f t="shared" si="63"/>
        <v>6.9018404907975475</v>
      </c>
      <c r="H72" s="427">
        <f t="shared" si="63"/>
        <v>8.8957055214723955</v>
      </c>
      <c r="I72" s="427">
        <f t="shared" si="63"/>
        <v>9.6625766871165677</v>
      </c>
      <c r="J72" s="427">
        <f t="shared" si="63"/>
        <v>6.4417177914110431</v>
      </c>
      <c r="K72" s="427">
        <f t="shared" si="63"/>
        <v>6.4417177914110431</v>
      </c>
      <c r="L72" s="427">
        <f>(L70/$O$70)*100</f>
        <v>10.736196319018406</v>
      </c>
      <c r="M72" s="427">
        <f t="shared" si="63"/>
        <v>10.889570552147241</v>
      </c>
      <c r="N72" s="428" t="s">
        <v>116</v>
      </c>
      <c r="O72" s="427">
        <f>SUM(C72:M72)</f>
        <v>100</v>
      </c>
      <c r="P72" s="429"/>
      <c r="Q72" s="429"/>
      <c r="R72" s="429"/>
      <c r="S72" s="429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29"/>
      <c r="AJ72" s="429"/>
      <c r="AK72" s="429"/>
      <c r="AL72" s="429"/>
      <c r="AM72" s="429"/>
      <c r="AN72" s="429"/>
      <c r="AO72" s="429"/>
    </row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mergeCells count="22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47:AO47"/>
    <mergeCell ref="B50:AO50"/>
    <mergeCell ref="B65:AO65"/>
    <mergeCell ref="AK21:AM21"/>
    <mergeCell ref="AN21:AO21"/>
    <mergeCell ref="B23:AO23"/>
    <mergeCell ref="B26:AO26"/>
    <mergeCell ref="B29:AO29"/>
    <mergeCell ref="B33:AO33"/>
    <mergeCell ref="AA21:AJ21"/>
  </mergeCells>
  <conditionalFormatting sqref="AN34:AO45 AO51:AO63">
    <cfRule type="cellIs" dxfId="11" priority="9" operator="greaterThan">
      <formula>100</formula>
    </cfRule>
  </conditionalFormatting>
  <conditionalFormatting sqref="AN48">
    <cfRule type="cellIs" dxfId="10" priority="8" operator="greaterThan">
      <formula>100</formula>
    </cfRule>
  </conditionalFormatting>
  <conditionalFormatting sqref="AO24">
    <cfRule type="cellIs" dxfId="9" priority="7" operator="greaterThan">
      <formula>100</formula>
    </cfRule>
  </conditionalFormatting>
  <conditionalFormatting sqref="AO27">
    <cfRule type="cellIs" dxfId="8" priority="6" operator="greaterThan">
      <formula>100</formula>
    </cfRule>
  </conditionalFormatting>
  <conditionalFormatting sqref="AO48">
    <cfRule type="cellIs" dxfId="7" priority="5" operator="greaterThan">
      <formula>100</formula>
    </cfRule>
  </conditionalFormatting>
  <conditionalFormatting sqref="AN30:AN31">
    <cfRule type="cellIs" dxfId="6" priority="3" operator="greaterThan">
      <formula>100</formula>
    </cfRule>
  </conditionalFormatting>
  <conditionalFormatting sqref="AO30:AO31">
    <cfRule type="cellIs" dxfId="5" priority="2" operator="greaterThan">
      <formula>100</formula>
    </cfRule>
  </conditionalFormatting>
  <conditionalFormatting sqref="AO66:AO67">
    <cfRule type="cellIs" dxfId="4" priority="1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23B0-0EF0-4332-AD1C-C575828843C5}">
  <dimension ref="A1:AO103"/>
  <sheetViews>
    <sheetView tabSelected="1" topLeftCell="A62" zoomScale="30" zoomScaleNormal="30" workbookViewId="0">
      <selection activeCell="A82" sqref="A82"/>
    </sheetView>
  </sheetViews>
  <sheetFormatPr defaultRowHeight="13.8"/>
  <cols>
    <col min="1" max="1" width="132.69921875" customWidth="1"/>
    <col min="2" max="41" width="26.59765625" customWidth="1"/>
    <col min="16384" max="16384" width="9" bestFit="1" customWidth="1"/>
  </cols>
  <sheetData>
    <row r="1" spans="1:41" ht="36" customHeight="1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  <c r="AK1" s="624"/>
      <c r="AL1" s="624"/>
      <c r="AM1" s="624"/>
      <c r="AN1" s="624"/>
      <c r="AO1" s="624"/>
    </row>
    <row r="2" spans="1:41" ht="36" customHeight="1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</row>
    <row r="3" spans="1:41" ht="53.4">
      <c r="A3" s="292"/>
      <c r="B3" s="292"/>
      <c r="C3" s="625" t="s">
        <v>1</v>
      </c>
      <c r="D3" s="625"/>
      <c r="E3" s="625"/>
      <c r="F3" s="625"/>
      <c r="G3" s="625"/>
      <c r="H3" s="625"/>
      <c r="I3" s="625"/>
      <c r="J3" s="625"/>
      <c r="K3" s="625"/>
      <c r="L3" s="626"/>
      <c r="M3" s="626"/>
      <c r="N3" s="626"/>
      <c r="O3" s="625" t="s">
        <v>2</v>
      </c>
      <c r="P3" s="625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19" t="s">
        <v>3</v>
      </c>
      <c r="D4" s="619"/>
      <c r="E4" s="294"/>
      <c r="F4" s="294"/>
      <c r="G4" s="294"/>
      <c r="H4" s="294"/>
      <c r="I4" s="294"/>
      <c r="J4" s="294"/>
      <c r="K4" s="294"/>
      <c r="L4" s="627"/>
      <c r="M4" s="628"/>
      <c r="N4" s="629"/>
      <c r="O4" s="619" t="s">
        <v>4</v>
      </c>
      <c r="P4" s="619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19" t="s">
        <v>471</v>
      </c>
      <c r="D5" s="619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0" t="s">
        <v>19</v>
      </c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16.146985109833413</v>
      </c>
      <c r="AF8" s="106"/>
      <c r="AG8" s="306">
        <f>Y8/$Y$16*100</f>
        <v>16.146985109833409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153</v>
      </c>
      <c r="G9" s="301"/>
      <c r="H9" s="301"/>
      <c r="I9" s="301" t="s">
        <v>154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11.995061182367685</v>
      </c>
      <c r="AF9" s="106"/>
      <c r="AG9" s="306">
        <f t="shared" ref="AG9:AG17" si="3">Y9/$Y$16*100</f>
        <v>28.142046292201105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155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3.3687500000000004</v>
      </c>
      <c r="X10" s="106"/>
      <c r="Y10" s="304">
        <f>'Sprint 3'!AF79</f>
        <v>13.973611111111119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8.9396284829721395</v>
      </c>
      <c r="AF10" s="106"/>
      <c r="AG10" s="306">
        <f t="shared" si="3"/>
        <v>37.081674775173255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156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17.504166666666681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9.3690107621996201</v>
      </c>
      <c r="AF11" s="106"/>
      <c r="AG11" s="306">
        <f t="shared" si="3"/>
        <v>46.450685537372891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157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18.340277777777789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2.2187822497420027</v>
      </c>
      <c r="AF12" s="106"/>
      <c r="AG12" s="306">
        <f t="shared" si="3"/>
        <v>48.66946778711489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158</v>
      </c>
      <c r="G13" s="301"/>
      <c r="H13" s="301"/>
      <c r="I13" s="301" t="s">
        <v>159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21.875000000000007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9.3800678166003273</v>
      </c>
      <c r="AF13" s="106"/>
      <c r="AG13" s="306">
        <f t="shared" si="3"/>
        <v>58.049535603715206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1"/>
      <c r="D14" s="621"/>
      <c r="E14" s="621"/>
      <c r="F14" s="621"/>
      <c r="G14" s="621"/>
      <c r="H14" s="621"/>
      <c r="I14" s="301" t="s">
        <v>160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27.610416666666673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15.220035382574086</v>
      </c>
      <c r="AF14" s="106"/>
      <c r="AG14" s="306">
        <f t="shared" si="3"/>
        <v>73.269570986289295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33.183333333333337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14.788810260946486</v>
      </c>
      <c r="AF15" s="106"/>
      <c r="AG15" s="306">
        <f t="shared" si="3"/>
        <v>88.058381247235772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5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37.683333333333323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11.941618752764265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37.68333333333333</v>
      </c>
      <c r="X17" s="106"/>
      <c r="Y17" s="304">
        <f>Y16</f>
        <v>37.683333333333323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2" t="s">
        <v>49</v>
      </c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3" t="s">
        <v>50</v>
      </c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18" t="s">
        <v>51</v>
      </c>
      <c r="AB21" s="618"/>
      <c r="AC21" s="618"/>
      <c r="AD21" s="618"/>
      <c r="AE21" s="618"/>
      <c r="AF21" s="618"/>
      <c r="AG21" s="618"/>
      <c r="AH21" s="618"/>
      <c r="AI21" s="618"/>
      <c r="AJ21" s="618"/>
      <c r="AK21" s="613" t="s">
        <v>52</v>
      </c>
      <c r="AL21" s="613"/>
      <c r="AM21" s="613"/>
      <c r="AN21" s="614" t="s">
        <v>53</v>
      </c>
      <c r="AO21" s="614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161</v>
      </c>
      <c r="B23" s="615"/>
      <c r="C23" s="615"/>
      <c r="D23" s="615"/>
      <c r="E23" s="615"/>
      <c r="F23" s="615"/>
      <c r="G23" s="615"/>
      <c r="H23" s="615"/>
      <c r="I23" s="615"/>
      <c r="J23" s="615"/>
      <c r="K23" s="615"/>
      <c r="L23" s="615"/>
      <c r="M23" s="615"/>
      <c r="N23" s="615"/>
      <c r="O23" s="615"/>
      <c r="P23" s="615"/>
      <c r="Q23" s="615"/>
      <c r="R23" s="615"/>
      <c r="S23" s="615"/>
      <c r="T23" s="615"/>
      <c r="U23" s="615"/>
      <c r="V23" s="615"/>
      <c r="W23" s="615"/>
      <c r="X23" s="615"/>
      <c r="Y23" s="615"/>
      <c r="Z23" s="615"/>
      <c r="AA23" s="615"/>
      <c r="AB23" s="615"/>
      <c r="AC23" s="615"/>
      <c r="AD23" s="615"/>
      <c r="AE23" s="615"/>
      <c r="AF23" s="615"/>
      <c r="AG23" s="615"/>
      <c r="AH23" s="615"/>
      <c r="AI23" s="615"/>
      <c r="AJ23" s="615"/>
      <c r="AK23" s="615"/>
      <c r="AL23" s="615"/>
      <c r="AM23" s="615"/>
      <c r="AN23" s="615"/>
      <c r="AO23" s="615"/>
    </row>
    <row r="24" spans="1:41" ht="36">
      <c r="A24" s="327" t="s">
        <v>472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454</v>
      </c>
      <c r="P24" s="223" t="s">
        <v>454</v>
      </c>
      <c r="Q24" s="223" t="s">
        <v>473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U15+U24</f>
        <v>33.565972222222186</v>
      </c>
      <c r="W24" s="333">
        <f>ROUND(T24/$T$72*100,2)</f>
        <v>10.09</v>
      </c>
      <c r="X24" s="333">
        <f>ROUND(U24/$T$72*100,2)</f>
        <v>10.09</v>
      </c>
      <c r="Y24" s="99">
        <f>ROUND(T24/$U$17*100,2)</f>
        <v>1.22</v>
      </c>
      <c r="Z24" s="98">
        <f>ROUND(V24/$U$17*100,2)</f>
        <v>89.15</v>
      </c>
      <c r="AA24" s="223" t="s">
        <v>454</v>
      </c>
      <c r="AB24" s="223" t="s">
        <v>454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Y15+AD24</f>
        <v>33.641666666666673</v>
      </c>
      <c r="AG24" s="274">
        <f>ROUND(AD24/$AD$72*100,2)</f>
        <v>10.19</v>
      </c>
      <c r="AH24" s="335">
        <f>ROUND(AE24/$AD$72*100,2)</f>
        <v>10.19</v>
      </c>
      <c r="AI24" s="99">
        <f t="shared" ref="AI24:AI25" si="4">ROUND(AD24/$Y$17*100,2)</f>
        <v>1.22</v>
      </c>
      <c r="AJ24" s="98">
        <f t="shared" ref="AJ24:AJ25" si="5">ROUND(AF24/$Y$17*100,2)</f>
        <v>89.27</v>
      </c>
      <c r="AK24" s="336" t="s">
        <v>123</v>
      </c>
      <c r="AL24" s="430" t="s">
        <v>124</v>
      </c>
      <c r="AM24" s="430" t="s">
        <v>124</v>
      </c>
      <c r="AN24" s="431" t="s">
        <v>124</v>
      </c>
      <c r="AO24" s="337">
        <f>AD24/T24*100</f>
        <v>99.999999999999986</v>
      </c>
    </row>
    <row r="25" spans="1:41" ht="47.4">
      <c r="A25" s="338" t="s">
        <v>116</v>
      </c>
      <c r="B25" s="326"/>
      <c r="C25" s="339">
        <f>SUM(C24:C24)</f>
        <v>4.1666666666666664E-2</v>
      </c>
      <c r="D25" s="339">
        <f t="shared" ref="D25:M25" si="6">SUM(D24:D24)</f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33.565972222222186</v>
      </c>
      <c r="W25" s="326">
        <f>ROUND(T25/$T$72*100,2)</f>
        <v>10.09</v>
      </c>
      <c r="X25" s="326">
        <f>ROUND(U25/$T$72*100,2)</f>
        <v>10.09</v>
      </c>
      <c r="Y25" s="340">
        <f>ROUND(T25/$U$16*100,2)</f>
        <v>1.22</v>
      </c>
      <c r="Z25" s="341">
        <f>ROUND(V25/$U$16*100,2)</f>
        <v>89.15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33.641666666666673</v>
      </c>
      <c r="AG25" s="326">
        <f>ROUND(AD25/$AD$72*100,2)</f>
        <v>10.19</v>
      </c>
      <c r="AH25" s="326">
        <f>ROUND(AE25/$AD$72*100,2)</f>
        <v>10.19</v>
      </c>
      <c r="AI25" s="563">
        <f t="shared" si="4"/>
        <v>1.22</v>
      </c>
      <c r="AJ25" s="564">
        <f t="shared" si="5"/>
        <v>89.27</v>
      </c>
      <c r="AK25" s="342"/>
      <c r="AL25" s="326"/>
      <c r="AM25" s="326"/>
      <c r="AN25" s="326"/>
      <c r="AO25" s="326"/>
    </row>
    <row r="26" spans="1:41" ht="47.4">
      <c r="A26" s="343" t="s">
        <v>163</v>
      </c>
      <c r="B26" s="61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616"/>
      <c r="AB26" s="616"/>
      <c r="AC26" s="616"/>
      <c r="AD26" s="616"/>
      <c r="AE26" s="616"/>
      <c r="AF26" s="616"/>
      <c r="AG26" s="616"/>
      <c r="AH26" s="616"/>
      <c r="AI26" s="616"/>
      <c r="AJ26" s="616"/>
      <c r="AK26" s="616"/>
      <c r="AL26" s="616"/>
      <c r="AM26" s="616"/>
      <c r="AN26" s="616"/>
      <c r="AO26" s="616"/>
    </row>
    <row r="27" spans="1:41" ht="36">
      <c r="A27" s="345" t="s">
        <v>474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42" t="s">
        <v>462</v>
      </c>
      <c r="P27" s="42" t="s">
        <v>462</v>
      </c>
      <c r="Q27" s="223" t="s">
        <v>473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34.024305555555522</v>
      </c>
      <c r="W27" s="274">
        <f>ROUND(T27/$T$72*100,2)</f>
        <v>10.09</v>
      </c>
      <c r="X27" s="333">
        <f>ROUND(U27/$T$72*100,2)</f>
        <v>20.18</v>
      </c>
      <c r="Y27" s="99">
        <f>ROUND(T27/$U$17*100,2)</f>
        <v>1.22</v>
      </c>
      <c r="Z27" s="98">
        <f>ROUND(V27/$U$17*100,2)</f>
        <v>90.37</v>
      </c>
      <c r="AA27" s="42" t="s">
        <v>462</v>
      </c>
      <c r="AB27" s="42" t="s">
        <v>462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34.100000000000009</v>
      </c>
      <c r="AG27" s="274">
        <f>ROUND(AD27/$AD$72*100,2)</f>
        <v>10.19</v>
      </c>
      <c r="AH27" s="335">
        <f>ROUND(AE27/$AD$72*100,2)</f>
        <v>20.37</v>
      </c>
      <c r="AI27" s="99">
        <f t="shared" ref="AI27" si="7">ROUND(AD27/$Y$17*100,2)</f>
        <v>1.22</v>
      </c>
      <c r="AJ27" s="98">
        <f t="shared" ref="AJ27" si="8">ROUND(AF27/$Y$17*100,2)</f>
        <v>90.49</v>
      </c>
      <c r="AK27" s="336" t="s">
        <v>123</v>
      </c>
      <c r="AL27" s="430" t="s">
        <v>124</v>
      </c>
      <c r="AM27" s="430" t="s">
        <v>124</v>
      </c>
      <c r="AN27" s="431" t="s">
        <v>124</v>
      </c>
      <c r="AO27" s="337">
        <f>AD27/T27*100</f>
        <v>99.999999999999986</v>
      </c>
    </row>
    <row r="28" spans="1:41" ht="47.4">
      <c r="A28" s="347" t="s">
        <v>116</v>
      </c>
      <c r="B28" s="344"/>
      <c r="C28" s="348">
        <f>SUM(C27:C27)</f>
        <v>4.1666666666666664E-2</v>
      </c>
      <c r="D28" s="348">
        <f t="shared" ref="D28:M28" si="9">SUM(D27:D27)</f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34.024305555555522</v>
      </c>
      <c r="W28" s="344">
        <f>ROUND(T28/$T$72*100,2)</f>
        <v>10.09</v>
      </c>
      <c r="X28" s="344">
        <f>ROUND(U28/$T$72*100,2)</f>
        <v>20.18</v>
      </c>
      <c r="Y28" s="203">
        <f>ROUND(T28/$U$17*100,2)</f>
        <v>1.22</v>
      </c>
      <c r="Z28" s="204">
        <f>ROUND(V28/$U$17*100,2)</f>
        <v>90.37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34.100000000000009</v>
      </c>
      <c r="AG28" s="344">
        <f>ROUND(AD28/$AD$72*100,2)</f>
        <v>10.19</v>
      </c>
      <c r="AH28" s="344">
        <f>ROUND(AE28/$AD$72*100,2)</f>
        <v>20.37</v>
      </c>
      <c r="AI28" s="350">
        <f>ROUND(AD28/$Y$16*100,2)</f>
        <v>1.22</v>
      </c>
      <c r="AJ28" s="351">
        <f>ROUND(AF28/$Y$16*100,2)</f>
        <v>90.49</v>
      </c>
      <c r="AK28" s="352"/>
      <c r="AL28" s="344"/>
      <c r="AM28" s="344"/>
      <c r="AN28" s="344"/>
      <c r="AO28" s="344"/>
    </row>
    <row r="29" spans="1:41" ht="47.4">
      <c r="A29" s="355" t="s">
        <v>322</v>
      </c>
      <c r="B29" s="617"/>
      <c r="C29" s="617"/>
      <c r="D29" s="617"/>
      <c r="E29" s="617"/>
      <c r="F29" s="617"/>
      <c r="G29" s="617"/>
      <c r="H29" s="617"/>
      <c r="I29" s="617"/>
      <c r="J29" s="617"/>
      <c r="K29" s="617"/>
      <c r="L29" s="617"/>
      <c r="M29" s="617"/>
      <c r="N29" s="617"/>
      <c r="O29" s="617"/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  <c r="AA29" s="617"/>
      <c r="AB29" s="617"/>
      <c r="AC29" s="617"/>
      <c r="AD29" s="617"/>
      <c r="AE29" s="617"/>
      <c r="AF29" s="617"/>
      <c r="AG29" s="617"/>
      <c r="AH29" s="617"/>
      <c r="AI29" s="617"/>
      <c r="AJ29" s="617"/>
      <c r="AK29" s="617"/>
      <c r="AL29" s="617"/>
      <c r="AM29" s="617"/>
      <c r="AN29" s="617"/>
      <c r="AO29" s="617"/>
    </row>
    <row r="30" spans="1:41" ht="36">
      <c r="A30" s="356" t="s">
        <v>475</v>
      </c>
      <c r="B30" s="266">
        <v>1</v>
      </c>
      <c r="C30" s="354"/>
      <c r="D30" s="178">
        <v>2.0833333333333332E-2</v>
      </c>
      <c r="E30" s="266"/>
      <c r="F30" s="266"/>
      <c r="G30" s="266"/>
      <c r="H30" s="266"/>
      <c r="I30" s="379"/>
      <c r="J30" s="266"/>
      <c r="K30" s="266"/>
      <c r="L30" s="266"/>
      <c r="M30" s="268"/>
      <c r="N30" s="275" t="s">
        <v>87</v>
      </c>
      <c r="O30" s="223" t="s">
        <v>462</v>
      </c>
      <c r="P30" s="223" t="s">
        <v>462</v>
      </c>
      <c r="Q30" s="223" t="s">
        <v>473</v>
      </c>
      <c r="R30" s="270">
        <v>2</v>
      </c>
      <c r="S30" s="264">
        <v>1</v>
      </c>
      <c r="T30" s="224">
        <f t="shared" ref="T30:T32" si="10">SUM(C30:M30)</f>
        <v>2.0833333333333332E-2</v>
      </c>
      <c r="U30" s="346">
        <f>U28+T30</f>
        <v>0.93750000000000011</v>
      </c>
      <c r="V30" s="224">
        <f>V28+T30</f>
        <v>34.045138888888857</v>
      </c>
      <c r="W30" s="274">
        <f t="shared" ref="W30:W50" si="11">ROUND(T30/$T$72*100,2)</f>
        <v>0.46</v>
      </c>
      <c r="X30" s="335">
        <f t="shared" ref="X30:X50" si="12">ROUND(U30/$T$72*100,2)</f>
        <v>20.64</v>
      </c>
      <c r="Y30" s="99">
        <f t="shared" ref="Y30:Y49" si="13">ROUND(T30/$U$17*100,2)</f>
        <v>0.06</v>
      </c>
      <c r="Z30" s="98">
        <f t="shared" ref="Z30:Z49" si="14">ROUND(V30/$U$17*100,2)</f>
        <v>90.43</v>
      </c>
      <c r="AA30" s="42" t="s">
        <v>462</v>
      </c>
      <c r="AB30" s="42" t="s">
        <v>462</v>
      </c>
      <c r="AC30" s="264">
        <v>1</v>
      </c>
      <c r="AD30" s="224">
        <v>2.0833333333333332E-2</v>
      </c>
      <c r="AE30" s="40">
        <f>AE28+AD30</f>
        <v>0.9375</v>
      </c>
      <c r="AF30" s="40">
        <f>AF28+AD30</f>
        <v>34.120833333333344</v>
      </c>
      <c r="AG30" s="454">
        <f t="shared" ref="AG30:AG31" si="15">ROUND(AD30/$AD$72*100,2)</f>
        <v>0.46</v>
      </c>
      <c r="AH30" s="454">
        <f t="shared" ref="AH30:AH31" si="16">ROUND(AE30/$AD$72*100,2)</f>
        <v>20.83</v>
      </c>
      <c r="AI30" s="99">
        <f t="shared" ref="AI30:AI50" si="17">ROUND(AD30/$Y$17*100,2)</f>
        <v>0.06</v>
      </c>
      <c r="AJ30" s="98">
        <f t="shared" ref="AJ30:AJ50" si="18">ROUND(AF30/$Y$17*100,2)</f>
        <v>90.55</v>
      </c>
      <c r="AK30" s="276" t="s">
        <v>90</v>
      </c>
      <c r="AL30" s="266">
        <v>4</v>
      </c>
      <c r="AM30" s="266">
        <v>1</v>
      </c>
      <c r="AN30" s="337">
        <f t="shared" ref="AN30:AN48" si="19">AM30/AL30*100</f>
        <v>25</v>
      </c>
      <c r="AO30" s="337">
        <f t="shared" ref="AO30:AO49" si="20">AD30/T30*100</f>
        <v>100</v>
      </c>
    </row>
    <row r="31" spans="1:41" ht="36">
      <c r="A31" s="356" t="s">
        <v>476</v>
      </c>
      <c r="B31" s="266">
        <v>1</v>
      </c>
      <c r="C31" s="266"/>
      <c r="D31" s="267"/>
      <c r="E31" s="291"/>
      <c r="F31" s="291"/>
      <c r="G31" s="291"/>
      <c r="H31" s="537"/>
      <c r="I31" s="250">
        <v>2.0833333333333332E-2</v>
      </c>
      <c r="J31" s="538"/>
      <c r="K31" s="379"/>
      <c r="L31" s="468"/>
      <c r="M31" s="438"/>
      <c r="N31" s="409" t="s">
        <v>263</v>
      </c>
      <c r="O31" s="223" t="s">
        <v>462</v>
      </c>
      <c r="P31" s="223" t="s">
        <v>462</v>
      </c>
      <c r="Q31" s="223" t="s">
        <v>473</v>
      </c>
      <c r="R31" s="270">
        <v>2</v>
      </c>
      <c r="S31" s="264">
        <v>1</v>
      </c>
      <c r="T31" s="224">
        <f>SUM(C31:M31)</f>
        <v>2.0833333333333332E-2</v>
      </c>
      <c r="U31" s="224">
        <f t="shared" ref="U31:U49" si="21">U30+T31</f>
        <v>0.95833333333333348</v>
      </c>
      <c r="V31" s="224">
        <f t="shared" ref="V31:V49" si="22">V30+T31</f>
        <v>34.065972222222193</v>
      </c>
      <c r="W31" s="274">
        <f t="shared" si="11"/>
        <v>0.46</v>
      </c>
      <c r="X31" s="335">
        <f t="shared" si="12"/>
        <v>21.1</v>
      </c>
      <c r="Y31" s="99">
        <f t="shared" si="13"/>
        <v>0.06</v>
      </c>
      <c r="Z31" s="98">
        <f t="shared" si="14"/>
        <v>90.48</v>
      </c>
      <c r="AA31" s="42" t="s">
        <v>124</v>
      </c>
      <c r="AB31" s="42" t="s">
        <v>124</v>
      </c>
      <c r="AC31" s="264">
        <v>0</v>
      </c>
      <c r="AD31" s="224">
        <v>0</v>
      </c>
      <c r="AE31" s="40">
        <f t="shared" ref="AE31:AE49" si="23">AE30+AD31</f>
        <v>0.9375</v>
      </c>
      <c r="AF31" s="40">
        <f>AF30+AD31</f>
        <v>34.120833333333344</v>
      </c>
      <c r="AG31" s="454">
        <f t="shared" si="15"/>
        <v>0</v>
      </c>
      <c r="AH31" s="454">
        <f t="shared" si="16"/>
        <v>20.83</v>
      </c>
      <c r="AI31" s="99">
        <f t="shared" si="17"/>
        <v>0</v>
      </c>
      <c r="AJ31" s="98">
        <f t="shared" si="18"/>
        <v>90.55</v>
      </c>
      <c r="AK31" s="276" t="s">
        <v>90</v>
      </c>
      <c r="AL31" s="266">
        <v>4</v>
      </c>
      <c r="AM31" s="266">
        <v>0</v>
      </c>
      <c r="AN31" s="337">
        <f t="shared" si="19"/>
        <v>0</v>
      </c>
      <c r="AO31" s="337">
        <f t="shared" si="20"/>
        <v>0</v>
      </c>
    </row>
    <row r="32" spans="1:41" ht="36">
      <c r="A32" s="362" t="s">
        <v>477</v>
      </c>
      <c r="B32" s="266">
        <v>1</v>
      </c>
      <c r="C32" s="266"/>
      <c r="D32" s="541"/>
      <c r="E32" s="443"/>
      <c r="F32" s="477"/>
      <c r="G32" s="477"/>
      <c r="H32" s="542"/>
      <c r="I32" s="250">
        <v>2.0833333333333332E-2</v>
      </c>
      <c r="J32" s="474"/>
      <c r="K32" s="436"/>
      <c r="L32" s="267"/>
      <c r="M32" s="267"/>
      <c r="N32" s="275" t="s">
        <v>87</v>
      </c>
      <c r="O32" s="223" t="s">
        <v>462</v>
      </c>
      <c r="P32" s="223" t="s">
        <v>462</v>
      </c>
      <c r="Q32" s="223" t="s">
        <v>473</v>
      </c>
      <c r="R32" s="329">
        <v>2</v>
      </c>
      <c r="S32" s="264">
        <v>1</v>
      </c>
      <c r="T32" s="224">
        <f t="shared" si="10"/>
        <v>2.0833333333333332E-2</v>
      </c>
      <c r="U32" s="224">
        <f t="shared" si="21"/>
        <v>0.97916666666666685</v>
      </c>
      <c r="V32" s="224">
        <f t="shared" si="22"/>
        <v>34.086805555555529</v>
      </c>
      <c r="W32" s="274">
        <f t="shared" si="11"/>
        <v>0.46</v>
      </c>
      <c r="X32" s="335">
        <f t="shared" si="12"/>
        <v>21.56</v>
      </c>
      <c r="Y32" s="99">
        <f t="shared" si="13"/>
        <v>0.06</v>
      </c>
      <c r="Z32" s="98">
        <f t="shared" si="14"/>
        <v>90.54</v>
      </c>
      <c r="AA32" s="42" t="s">
        <v>462</v>
      </c>
      <c r="AB32" s="42" t="s">
        <v>462</v>
      </c>
      <c r="AC32" s="264">
        <v>1</v>
      </c>
      <c r="AD32" s="224">
        <v>1.3888888888888888E-2</v>
      </c>
      <c r="AE32" s="40">
        <f t="shared" si="23"/>
        <v>0.95138888888888884</v>
      </c>
      <c r="AF32" s="40">
        <f t="shared" ref="AF32:AF49" si="24">AF31+AD32</f>
        <v>34.13472222222223</v>
      </c>
      <c r="AG32" s="454">
        <f>ROUND(AD32/$AD$72*100,2)</f>
        <v>0.31</v>
      </c>
      <c r="AH32" s="454">
        <f>ROUND(AE32/$AD$72*100,2)</f>
        <v>21.14</v>
      </c>
      <c r="AI32" s="99">
        <f t="shared" si="17"/>
        <v>0.04</v>
      </c>
      <c r="AJ32" s="98">
        <f t="shared" si="18"/>
        <v>90.58</v>
      </c>
      <c r="AK32" s="276" t="s">
        <v>90</v>
      </c>
      <c r="AL32" s="266">
        <v>4</v>
      </c>
      <c r="AM32" s="266">
        <v>3</v>
      </c>
      <c r="AN32" s="337">
        <f t="shared" si="19"/>
        <v>75</v>
      </c>
      <c r="AO32" s="337">
        <f t="shared" si="20"/>
        <v>66.666666666666657</v>
      </c>
    </row>
    <row r="33" spans="1:41" ht="36">
      <c r="A33" s="362" t="s">
        <v>478</v>
      </c>
      <c r="B33" s="266">
        <v>1</v>
      </c>
      <c r="C33" s="441"/>
      <c r="D33" s="436"/>
      <c r="E33" s="381"/>
      <c r="F33" s="231"/>
      <c r="G33" s="231"/>
      <c r="H33" s="267"/>
      <c r="I33" s="539"/>
      <c r="J33" s="474"/>
      <c r="K33" s="267">
        <v>8.3333333333333329E-2</v>
      </c>
      <c r="L33" s="267"/>
      <c r="M33" s="267"/>
      <c r="N33" s="275" t="s">
        <v>87</v>
      </c>
      <c r="O33" s="223" t="s">
        <v>462</v>
      </c>
      <c r="P33" s="223" t="s">
        <v>462</v>
      </c>
      <c r="Q33" s="223" t="s">
        <v>473</v>
      </c>
      <c r="R33" s="329">
        <v>3</v>
      </c>
      <c r="S33" s="264">
        <v>1</v>
      </c>
      <c r="T33" s="224">
        <f t="shared" ref="T33:T49" si="25">SUM(C33:M33)</f>
        <v>8.3333333333333329E-2</v>
      </c>
      <c r="U33" s="224">
        <f t="shared" si="21"/>
        <v>1.0625000000000002</v>
      </c>
      <c r="V33" s="224">
        <f t="shared" si="22"/>
        <v>34.170138888888864</v>
      </c>
      <c r="W33" s="274">
        <f t="shared" si="11"/>
        <v>1.83</v>
      </c>
      <c r="X33" s="335">
        <f t="shared" si="12"/>
        <v>23.39</v>
      </c>
      <c r="Y33" s="99">
        <f t="shared" si="13"/>
        <v>0.22</v>
      </c>
      <c r="Z33" s="98">
        <f t="shared" si="14"/>
        <v>90.76</v>
      </c>
      <c r="AA33" s="42" t="s">
        <v>462</v>
      </c>
      <c r="AB33" s="42" t="s">
        <v>479</v>
      </c>
      <c r="AC33" s="264">
        <v>3</v>
      </c>
      <c r="AD33" s="224">
        <v>0.1875</v>
      </c>
      <c r="AE33" s="40">
        <f t="shared" si="23"/>
        <v>1.1388888888888888</v>
      </c>
      <c r="AF33" s="40">
        <f t="shared" si="24"/>
        <v>34.32222222222223</v>
      </c>
      <c r="AG33" s="454">
        <f t="shared" ref="AG33:AG49" si="26">ROUND(AD33/$AD$72*100,2)</f>
        <v>4.17</v>
      </c>
      <c r="AH33" s="454">
        <f t="shared" ref="AH33:AH49" si="27">ROUND(AE33/$AD$72*100,2)</f>
        <v>25.31</v>
      </c>
      <c r="AI33" s="99">
        <f t="shared" si="17"/>
        <v>0.5</v>
      </c>
      <c r="AJ33" s="98">
        <f t="shared" si="18"/>
        <v>91.08</v>
      </c>
      <c r="AK33" s="276" t="s">
        <v>90</v>
      </c>
      <c r="AL33" s="266">
        <v>30</v>
      </c>
      <c r="AM33" s="266">
        <v>34</v>
      </c>
      <c r="AN33" s="337">
        <f t="shared" si="19"/>
        <v>113.33333333333333</v>
      </c>
      <c r="AO33" s="337">
        <f t="shared" si="20"/>
        <v>225</v>
      </c>
    </row>
    <row r="34" spans="1:41" ht="36">
      <c r="A34" s="362" t="s">
        <v>480</v>
      </c>
      <c r="B34" s="266">
        <v>1</v>
      </c>
      <c r="C34" s="441"/>
      <c r="D34" s="436"/>
      <c r="E34" s="381"/>
      <c r="F34" s="231"/>
      <c r="G34" s="231"/>
      <c r="H34" s="267"/>
      <c r="I34" s="539"/>
      <c r="J34" s="474"/>
      <c r="K34" s="267">
        <v>8.3333333333333329E-2</v>
      </c>
      <c r="L34" s="267"/>
      <c r="M34" s="267"/>
      <c r="N34" s="275" t="s">
        <v>87</v>
      </c>
      <c r="O34" s="223" t="s">
        <v>462</v>
      </c>
      <c r="P34" s="223" t="s">
        <v>462</v>
      </c>
      <c r="Q34" s="223" t="s">
        <v>473</v>
      </c>
      <c r="R34" s="329">
        <v>2</v>
      </c>
      <c r="S34" s="264">
        <v>1</v>
      </c>
      <c r="T34" s="224">
        <f t="shared" si="25"/>
        <v>8.3333333333333329E-2</v>
      </c>
      <c r="U34" s="224">
        <f t="shared" si="21"/>
        <v>1.1458333333333335</v>
      </c>
      <c r="V34" s="224">
        <f t="shared" si="22"/>
        <v>34.2534722222222</v>
      </c>
      <c r="W34" s="274">
        <f t="shared" si="11"/>
        <v>1.83</v>
      </c>
      <c r="X34" s="335">
        <f t="shared" si="12"/>
        <v>25.23</v>
      </c>
      <c r="Y34" s="99">
        <f t="shared" si="13"/>
        <v>0.22</v>
      </c>
      <c r="Z34" s="98">
        <f t="shared" si="14"/>
        <v>90.98</v>
      </c>
      <c r="AA34" s="42" t="s">
        <v>462</v>
      </c>
      <c r="AB34" s="42" t="s">
        <v>462</v>
      </c>
      <c r="AC34" s="42">
        <v>1</v>
      </c>
      <c r="AD34" s="224">
        <v>0.10416666666666667</v>
      </c>
      <c r="AE34" s="40">
        <f t="shared" si="23"/>
        <v>1.2430555555555556</v>
      </c>
      <c r="AF34" s="40">
        <f t="shared" si="24"/>
        <v>34.426388888888894</v>
      </c>
      <c r="AG34" s="454">
        <f t="shared" si="26"/>
        <v>2.31</v>
      </c>
      <c r="AH34" s="454">
        <f t="shared" si="27"/>
        <v>27.62</v>
      </c>
      <c r="AI34" s="99">
        <f t="shared" si="17"/>
        <v>0.28000000000000003</v>
      </c>
      <c r="AJ34" s="98">
        <f t="shared" si="18"/>
        <v>91.36</v>
      </c>
      <c r="AK34" s="276" t="s">
        <v>90</v>
      </c>
      <c r="AL34" s="266">
        <v>2</v>
      </c>
      <c r="AM34" s="266">
        <v>2</v>
      </c>
      <c r="AN34" s="337">
        <f t="shared" si="19"/>
        <v>100</v>
      </c>
      <c r="AO34" s="337">
        <f t="shared" si="20"/>
        <v>125.00000000000003</v>
      </c>
    </row>
    <row r="35" spans="1:41" ht="36">
      <c r="A35" s="362" t="s">
        <v>481</v>
      </c>
      <c r="B35" s="266">
        <v>1</v>
      </c>
      <c r="C35" s="441"/>
      <c r="D35" s="436"/>
      <c r="E35" s="381"/>
      <c r="F35" s="231"/>
      <c r="G35" s="231"/>
      <c r="H35" s="267"/>
      <c r="I35" s="539"/>
      <c r="J35" s="267">
        <v>6.25E-2</v>
      </c>
      <c r="K35" s="267"/>
      <c r="L35" s="267"/>
      <c r="M35" s="267"/>
      <c r="N35" s="275" t="s">
        <v>87</v>
      </c>
      <c r="O35" s="223" t="s">
        <v>462</v>
      </c>
      <c r="P35" s="223" t="s">
        <v>462</v>
      </c>
      <c r="Q35" s="223" t="s">
        <v>473</v>
      </c>
      <c r="R35" s="329">
        <v>2</v>
      </c>
      <c r="S35" s="264">
        <v>1</v>
      </c>
      <c r="T35" s="224">
        <f t="shared" si="25"/>
        <v>6.25E-2</v>
      </c>
      <c r="U35" s="224">
        <f t="shared" si="21"/>
        <v>1.2083333333333335</v>
      </c>
      <c r="V35" s="224">
        <f t="shared" si="22"/>
        <v>34.3159722222222</v>
      </c>
      <c r="W35" s="274">
        <f t="shared" si="11"/>
        <v>1.38</v>
      </c>
      <c r="X35" s="335">
        <f t="shared" si="12"/>
        <v>26.61</v>
      </c>
      <c r="Y35" s="99">
        <f t="shared" si="13"/>
        <v>0.17</v>
      </c>
      <c r="Z35" s="98">
        <f t="shared" si="14"/>
        <v>91.15</v>
      </c>
      <c r="AA35" s="42" t="s">
        <v>462</v>
      </c>
      <c r="AB35" s="42" t="s">
        <v>462</v>
      </c>
      <c r="AC35" s="264">
        <v>1</v>
      </c>
      <c r="AD35" s="224">
        <v>6.25E-2</v>
      </c>
      <c r="AE35" s="40">
        <f t="shared" si="23"/>
        <v>1.3055555555555556</v>
      </c>
      <c r="AF35" s="40">
        <f t="shared" si="24"/>
        <v>34.488888888888894</v>
      </c>
      <c r="AG35" s="454">
        <f t="shared" si="26"/>
        <v>1.39</v>
      </c>
      <c r="AH35" s="454">
        <f t="shared" si="27"/>
        <v>29.01</v>
      </c>
      <c r="AI35" s="99">
        <f t="shared" si="17"/>
        <v>0.17</v>
      </c>
      <c r="AJ35" s="98">
        <f t="shared" si="18"/>
        <v>91.52</v>
      </c>
      <c r="AK35" s="276" t="s">
        <v>90</v>
      </c>
      <c r="AL35" s="266">
        <v>10</v>
      </c>
      <c r="AM35" s="266">
        <v>10</v>
      </c>
      <c r="AN35" s="337">
        <f t="shared" si="19"/>
        <v>100</v>
      </c>
      <c r="AO35" s="337">
        <f t="shared" si="20"/>
        <v>100</v>
      </c>
    </row>
    <row r="36" spans="1:41" ht="36">
      <c r="A36" s="362" t="s">
        <v>482</v>
      </c>
      <c r="B36" s="266">
        <v>1</v>
      </c>
      <c r="C36" s="441"/>
      <c r="D36" s="436"/>
      <c r="E36" s="381"/>
      <c r="F36" s="231"/>
      <c r="G36" s="231"/>
      <c r="H36" s="267"/>
      <c r="I36" s="539"/>
      <c r="J36" s="474"/>
      <c r="K36" s="267"/>
      <c r="L36" s="267">
        <v>8.3333333333333329E-2</v>
      </c>
      <c r="M36" s="267"/>
      <c r="N36" s="275" t="s">
        <v>87</v>
      </c>
      <c r="O36" s="223" t="s">
        <v>462</v>
      </c>
      <c r="P36" s="223" t="s">
        <v>462</v>
      </c>
      <c r="Q36" s="223" t="s">
        <v>473</v>
      </c>
      <c r="R36" s="329">
        <v>2</v>
      </c>
      <c r="S36" s="264">
        <v>1</v>
      </c>
      <c r="T36" s="224">
        <f t="shared" si="25"/>
        <v>8.3333333333333329E-2</v>
      </c>
      <c r="U36" s="224">
        <f t="shared" si="21"/>
        <v>1.2916666666666667</v>
      </c>
      <c r="V36" s="224">
        <f t="shared" si="22"/>
        <v>34.399305555555536</v>
      </c>
      <c r="W36" s="274">
        <f t="shared" si="11"/>
        <v>1.83</v>
      </c>
      <c r="X36" s="335">
        <f t="shared" si="12"/>
        <v>28.44</v>
      </c>
      <c r="Y36" s="99">
        <f t="shared" si="13"/>
        <v>0.22</v>
      </c>
      <c r="Z36" s="98">
        <f t="shared" si="14"/>
        <v>91.37</v>
      </c>
      <c r="AA36" s="42" t="s">
        <v>462</v>
      </c>
      <c r="AB36" s="42" t="s">
        <v>462</v>
      </c>
      <c r="AC36" s="264">
        <v>1</v>
      </c>
      <c r="AD36" s="224">
        <v>8.3333333333333329E-2</v>
      </c>
      <c r="AE36" s="40">
        <f t="shared" si="23"/>
        <v>1.3888888888888888</v>
      </c>
      <c r="AF36" s="40">
        <f t="shared" si="24"/>
        <v>34.57222222222223</v>
      </c>
      <c r="AG36" s="454">
        <f t="shared" si="26"/>
        <v>1.85</v>
      </c>
      <c r="AH36" s="454">
        <f t="shared" si="27"/>
        <v>30.86</v>
      </c>
      <c r="AI36" s="99">
        <f t="shared" si="17"/>
        <v>0.22</v>
      </c>
      <c r="AJ36" s="98">
        <f t="shared" si="18"/>
        <v>91.74</v>
      </c>
      <c r="AK36" s="276" t="s">
        <v>90</v>
      </c>
      <c r="AL36" s="266">
        <v>1</v>
      </c>
      <c r="AM36" s="266">
        <v>1</v>
      </c>
      <c r="AN36" s="337">
        <f t="shared" si="19"/>
        <v>100</v>
      </c>
      <c r="AO36" s="337">
        <f t="shared" si="20"/>
        <v>100</v>
      </c>
    </row>
    <row r="37" spans="1:41" ht="36">
      <c r="A37" s="362" t="s">
        <v>483</v>
      </c>
      <c r="B37" s="266">
        <v>1</v>
      </c>
      <c r="C37" s="441"/>
      <c r="D37" s="267"/>
      <c r="E37" s="381"/>
      <c r="F37" s="436"/>
      <c r="G37" s="231"/>
      <c r="H37" s="328"/>
      <c r="I37" s="540"/>
      <c r="J37" s="267"/>
      <c r="K37" s="328"/>
      <c r="L37" s="267"/>
      <c r="M37" s="267">
        <v>8.3333333333333329E-2</v>
      </c>
      <c r="N37" s="275" t="s">
        <v>87</v>
      </c>
      <c r="O37" s="223" t="s">
        <v>462</v>
      </c>
      <c r="P37" s="223" t="s">
        <v>462</v>
      </c>
      <c r="Q37" s="223" t="s">
        <v>473</v>
      </c>
      <c r="R37" s="329">
        <v>3</v>
      </c>
      <c r="S37" s="264">
        <v>1</v>
      </c>
      <c r="T37" s="224">
        <f t="shared" si="25"/>
        <v>8.3333333333333329E-2</v>
      </c>
      <c r="U37" s="224">
        <f t="shared" si="21"/>
        <v>1.375</v>
      </c>
      <c r="V37" s="224">
        <f t="shared" si="22"/>
        <v>34.482638888888872</v>
      </c>
      <c r="W37" s="274">
        <f t="shared" si="11"/>
        <v>1.83</v>
      </c>
      <c r="X37" s="335">
        <f t="shared" si="12"/>
        <v>30.28</v>
      </c>
      <c r="Y37" s="99">
        <f t="shared" si="13"/>
        <v>0.22</v>
      </c>
      <c r="Z37" s="98">
        <f t="shared" si="14"/>
        <v>91.59</v>
      </c>
      <c r="AA37" s="42" t="s">
        <v>462</v>
      </c>
      <c r="AB37" s="42" t="s">
        <v>462</v>
      </c>
      <c r="AC37" s="264">
        <v>1</v>
      </c>
      <c r="AD37" s="224">
        <v>8.3333333333333329E-2</v>
      </c>
      <c r="AE37" s="40">
        <f t="shared" si="23"/>
        <v>1.4722222222222221</v>
      </c>
      <c r="AF37" s="40">
        <f t="shared" si="24"/>
        <v>34.655555555555566</v>
      </c>
      <c r="AG37" s="454">
        <f t="shared" si="26"/>
        <v>1.85</v>
      </c>
      <c r="AH37" s="454">
        <f t="shared" si="27"/>
        <v>32.72</v>
      </c>
      <c r="AI37" s="99">
        <f t="shared" si="17"/>
        <v>0.22</v>
      </c>
      <c r="AJ37" s="98">
        <f t="shared" si="18"/>
        <v>91.97</v>
      </c>
      <c r="AK37" s="276" t="s">
        <v>90</v>
      </c>
      <c r="AL37" s="266">
        <v>1</v>
      </c>
      <c r="AM37" s="266">
        <v>1</v>
      </c>
      <c r="AN37" s="337">
        <f t="shared" si="19"/>
        <v>100</v>
      </c>
      <c r="AO37" s="337">
        <f t="shared" si="20"/>
        <v>100</v>
      </c>
    </row>
    <row r="38" spans="1:41" ht="36">
      <c r="A38" s="362" t="s">
        <v>484</v>
      </c>
      <c r="B38" s="266">
        <v>1</v>
      </c>
      <c r="C38" s="267">
        <v>0.16666666666666666</v>
      </c>
      <c r="D38" s="267"/>
      <c r="E38" s="381"/>
      <c r="F38" s="436"/>
      <c r="G38" s="231"/>
      <c r="H38" s="328"/>
      <c r="I38" s="540"/>
      <c r="J38" s="267"/>
      <c r="K38" s="328"/>
      <c r="L38" s="267"/>
      <c r="M38" s="267"/>
      <c r="N38" s="275" t="s">
        <v>87</v>
      </c>
      <c r="O38" s="223" t="s">
        <v>462</v>
      </c>
      <c r="P38" s="223" t="s">
        <v>479</v>
      </c>
      <c r="Q38" s="223" t="s">
        <v>473</v>
      </c>
      <c r="R38" s="329">
        <v>3</v>
      </c>
      <c r="S38" s="264">
        <v>3</v>
      </c>
      <c r="T38" s="224">
        <f t="shared" si="25"/>
        <v>0.16666666666666666</v>
      </c>
      <c r="U38" s="224">
        <f t="shared" si="21"/>
        <v>1.5416666666666667</v>
      </c>
      <c r="V38" s="224">
        <f t="shared" si="22"/>
        <v>34.649305555555536</v>
      </c>
      <c r="W38" s="274">
        <f t="shared" si="11"/>
        <v>3.67</v>
      </c>
      <c r="X38" s="335">
        <f t="shared" si="12"/>
        <v>33.94</v>
      </c>
      <c r="Y38" s="99">
        <f t="shared" si="13"/>
        <v>0.44</v>
      </c>
      <c r="Z38" s="98">
        <f t="shared" si="14"/>
        <v>92.03</v>
      </c>
      <c r="AA38" s="42" t="s">
        <v>462</v>
      </c>
      <c r="AB38" s="42" t="s">
        <v>485</v>
      </c>
      <c r="AC38" s="264">
        <v>2</v>
      </c>
      <c r="AD38" s="224">
        <v>0.1875</v>
      </c>
      <c r="AE38" s="40">
        <f t="shared" si="23"/>
        <v>1.6597222222222221</v>
      </c>
      <c r="AF38" s="40">
        <f t="shared" si="24"/>
        <v>34.843055555555566</v>
      </c>
      <c r="AG38" s="454">
        <f t="shared" si="26"/>
        <v>4.17</v>
      </c>
      <c r="AH38" s="454">
        <f t="shared" si="27"/>
        <v>36.880000000000003</v>
      </c>
      <c r="AI38" s="99">
        <f t="shared" si="17"/>
        <v>0.5</v>
      </c>
      <c r="AJ38" s="98">
        <f t="shared" si="18"/>
        <v>92.46</v>
      </c>
      <c r="AK38" s="276" t="s">
        <v>90</v>
      </c>
      <c r="AL38" s="266">
        <v>20</v>
      </c>
      <c r="AM38" s="266">
        <v>24</v>
      </c>
      <c r="AN38" s="337">
        <f t="shared" si="19"/>
        <v>120</v>
      </c>
      <c r="AO38" s="337">
        <f t="shared" si="20"/>
        <v>112.5</v>
      </c>
    </row>
    <row r="39" spans="1:41" ht="36">
      <c r="A39" s="362" t="s">
        <v>486</v>
      </c>
      <c r="B39" s="266">
        <v>1</v>
      </c>
      <c r="C39" s="441"/>
      <c r="D39" s="267"/>
      <c r="E39" s="559"/>
      <c r="F39" s="267">
        <v>0.125</v>
      </c>
      <c r="G39" s="267"/>
      <c r="H39" s="328"/>
      <c r="I39" s="267"/>
      <c r="J39" s="267"/>
      <c r="K39" s="328"/>
      <c r="L39" s="267"/>
      <c r="M39" s="267"/>
      <c r="N39" s="275" t="s">
        <v>87</v>
      </c>
      <c r="O39" s="533" t="s">
        <v>485</v>
      </c>
      <c r="P39" s="533" t="s">
        <v>485</v>
      </c>
      <c r="Q39" s="223" t="s">
        <v>473</v>
      </c>
      <c r="R39" s="329">
        <v>2</v>
      </c>
      <c r="S39" s="264">
        <v>1</v>
      </c>
      <c r="T39" s="224">
        <f t="shared" si="25"/>
        <v>0.125</v>
      </c>
      <c r="U39" s="224">
        <f t="shared" si="21"/>
        <v>1.6666666666666667</v>
      </c>
      <c r="V39" s="224">
        <f t="shared" si="22"/>
        <v>34.774305555555536</v>
      </c>
      <c r="W39" s="274">
        <f t="shared" si="11"/>
        <v>2.75</v>
      </c>
      <c r="X39" s="335">
        <f t="shared" si="12"/>
        <v>36.700000000000003</v>
      </c>
      <c r="Y39" s="99">
        <f t="shared" si="13"/>
        <v>0.33</v>
      </c>
      <c r="Z39" s="98">
        <f t="shared" si="14"/>
        <v>92.36</v>
      </c>
      <c r="AA39" s="42" t="s">
        <v>485</v>
      </c>
      <c r="AB39" s="42" t="s">
        <v>485</v>
      </c>
      <c r="AC39" s="264">
        <v>1</v>
      </c>
      <c r="AD39" s="224">
        <v>8.3333333333333329E-2</v>
      </c>
      <c r="AE39" s="40">
        <f t="shared" si="23"/>
        <v>1.7430555555555554</v>
      </c>
      <c r="AF39" s="40">
        <f t="shared" si="24"/>
        <v>34.926388888888901</v>
      </c>
      <c r="AG39" s="454">
        <f t="shared" si="26"/>
        <v>1.85</v>
      </c>
      <c r="AH39" s="454">
        <f t="shared" si="27"/>
        <v>38.729999999999997</v>
      </c>
      <c r="AI39" s="99">
        <f t="shared" si="17"/>
        <v>0.22</v>
      </c>
      <c r="AJ39" s="98">
        <f t="shared" si="18"/>
        <v>92.68</v>
      </c>
      <c r="AK39" s="276" t="s">
        <v>90</v>
      </c>
      <c r="AL39" s="266">
        <v>5</v>
      </c>
      <c r="AM39" s="266">
        <v>4</v>
      </c>
      <c r="AN39" s="337">
        <f t="shared" si="19"/>
        <v>80</v>
      </c>
      <c r="AO39" s="337">
        <f t="shared" si="20"/>
        <v>66.666666666666657</v>
      </c>
    </row>
    <row r="40" spans="1:41" ht="36">
      <c r="A40" s="356" t="s">
        <v>487</v>
      </c>
      <c r="B40" s="266">
        <v>1</v>
      </c>
      <c r="C40" s="266"/>
      <c r="D40" s="543"/>
      <c r="E40" s="544"/>
      <c r="F40" s="545"/>
      <c r="G40" s="267">
        <v>8.3333333333333329E-2</v>
      </c>
      <c r="H40" s="489"/>
      <c r="I40" s="267"/>
      <c r="J40" s="267"/>
      <c r="K40" s="328"/>
      <c r="L40" s="267"/>
      <c r="M40" s="267"/>
      <c r="N40" s="275" t="s">
        <v>87</v>
      </c>
      <c r="O40" s="533" t="s">
        <v>485</v>
      </c>
      <c r="P40" s="533" t="s">
        <v>485</v>
      </c>
      <c r="Q40" s="223" t="s">
        <v>441</v>
      </c>
      <c r="R40" s="329">
        <v>2</v>
      </c>
      <c r="S40" s="264">
        <v>1</v>
      </c>
      <c r="T40" s="224">
        <f t="shared" si="25"/>
        <v>8.3333333333333329E-2</v>
      </c>
      <c r="U40" s="224">
        <f t="shared" si="21"/>
        <v>1.75</v>
      </c>
      <c r="V40" s="224">
        <f t="shared" si="22"/>
        <v>34.857638888888872</v>
      </c>
      <c r="W40" s="274">
        <f t="shared" si="11"/>
        <v>1.83</v>
      </c>
      <c r="X40" s="335">
        <f t="shared" si="12"/>
        <v>38.53</v>
      </c>
      <c r="Y40" s="99">
        <f t="shared" si="13"/>
        <v>0.22</v>
      </c>
      <c r="Z40" s="98">
        <f t="shared" si="14"/>
        <v>92.59</v>
      </c>
      <c r="AA40" s="42" t="s">
        <v>485</v>
      </c>
      <c r="AB40" s="42" t="s">
        <v>485</v>
      </c>
      <c r="AC40" s="264">
        <v>1</v>
      </c>
      <c r="AD40" s="224">
        <v>4.1666666666666664E-2</v>
      </c>
      <c r="AE40" s="40">
        <f t="shared" si="23"/>
        <v>1.7847222222222221</v>
      </c>
      <c r="AF40" s="40">
        <f t="shared" si="24"/>
        <v>34.968055555555566</v>
      </c>
      <c r="AG40" s="454">
        <f t="shared" si="26"/>
        <v>0.93</v>
      </c>
      <c r="AH40" s="454">
        <f t="shared" si="27"/>
        <v>39.659999999999997</v>
      </c>
      <c r="AI40" s="99">
        <f t="shared" si="17"/>
        <v>0.11</v>
      </c>
      <c r="AJ40" s="98">
        <f t="shared" si="18"/>
        <v>92.79</v>
      </c>
      <c r="AK40" s="276" t="s">
        <v>90</v>
      </c>
      <c r="AL40" s="266">
        <v>1</v>
      </c>
      <c r="AM40" s="266">
        <v>1</v>
      </c>
      <c r="AN40" s="337">
        <f t="shared" si="19"/>
        <v>100</v>
      </c>
      <c r="AO40" s="337">
        <f t="shared" si="20"/>
        <v>50</v>
      </c>
    </row>
    <row r="41" spans="1:41" ht="36">
      <c r="A41" s="362" t="s">
        <v>488</v>
      </c>
      <c r="B41" s="266">
        <v>1</v>
      </c>
      <c r="C41" s="266"/>
      <c r="D41" s="440"/>
      <c r="E41" s="381"/>
      <c r="F41" s="436"/>
      <c r="G41" s="436"/>
      <c r="H41" s="267"/>
      <c r="J41" s="267">
        <v>6.25E-2</v>
      </c>
      <c r="K41" s="328"/>
      <c r="L41" s="267"/>
      <c r="M41" s="328"/>
      <c r="N41" s="275" t="s">
        <v>87</v>
      </c>
      <c r="O41" s="533" t="s">
        <v>485</v>
      </c>
      <c r="P41" s="533" t="s">
        <v>485</v>
      </c>
      <c r="Q41" s="223" t="s">
        <v>441</v>
      </c>
      <c r="R41" s="329">
        <v>2</v>
      </c>
      <c r="S41" s="264">
        <v>1</v>
      </c>
      <c r="T41" s="224">
        <f t="shared" si="25"/>
        <v>6.25E-2</v>
      </c>
      <c r="U41" s="224">
        <f t="shared" si="21"/>
        <v>1.8125</v>
      </c>
      <c r="V41" s="224">
        <f t="shared" si="22"/>
        <v>34.920138888888872</v>
      </c>
      <c r="W41" s="274">
        <f t="shared" si="11"/>
        <v>1.38</v>
      </c>
      <c r="X41" s="335">
        <f t="shared" si="12"/>
        <v>39.909999999999997</v>
      </c>
      <c r="Y41" s="99">
        <f t="shared" si="13"/>
        <v>0.17</v>
      </c>
      <c r="Z41" s="98">
        <f t="shared" si="14"/>
        <v>92.75</v>
      </c>
      <c r="AA41" s="42" t="s">
        <v>485</v>
      </c>
      <c r="AB41" s="42" t="s">
        <v>485</v>
      </c>
      <c r="AC41" s="264">
        <v>1</v>
      </c>
      <c r="AD41" s="224">
        <v>6.25E-2</v>
      </c>
      <c r="AE41" s="40">
        <f t="shared" si="23"/>
        <v>1.8472222222222221</v>
      </c>
      <c r="AF41" s="40">
        <f t="shared" si="24"/>
        <v>35.030555555555566</v>
      </c>
      <c r="AG41" s="454">
        <f t="shared" si="26"/>
        <v>1.39</v>
      </c>
      <c r="AH41" s="454">
        <f t="shared" si="27"/>
        <v>41.05</v>
      </c>
      <c r="AI41" s="99">
        <f t="shared" si="17"/>
        <v>0.17</v>
      </c>
      <c r="AJ41" s="98">
        <f t="shared" si="18"/>
        <v>92.96</v>
      </c>
      <c r="AK41" s="276" t="s">
        <v>90</v>
      </c>
      <c r="AL41" s="266">
        <v>10</v>
      </c>
      <c r="AM41" s="266">
        <v>10</v>
      </c>
      <c r="AN41" s="337">
        <f t="shared" si="19"/>
        <v>100</v>
      </c>
      <c r="AO41" s="337">
        <f t="shared" si="20"/>
        <v>100</v>
      </c>
    </row>
    <row r="42" spans="1:41" ht="36">
      <c r="A42" s="362" t="s">
        <v>489</v>
      </c>
      <c r="B42" s="266">
        <v>2</v>
      </c>
      <c r="C42" s="266"/>
      <c r="D42" s="267"/>
      <c r="E42" s="381"/>
      <c r="F42" s="267"/>
      <c r="G42" s="267"/>
      <c r="H42" s="328"/>
      <c r="I42" s="267"/>
      <c r="J42" s="267"/>
      <c r="L42" s="267">
        <v>8.3333333333333329E-2</v>
      </c>
      <c r="M42" s="267">
        <v>8.3333333333333329E-2</v>
      </c>
      <c r="N42" s="275" t="s">
        <v>87</v>
      </c>
      <c r="O42" s="533" t="s">
        <v>485</v>
      </c>
      <c r="P42" s="533" t="s">
        <v>485</v>
      </c>
      <c r="Q42" s="223" t="s">
        <v>473</v>
      </c>
      <c r="R42" s="329">
        <v>3</v>
      </c>
      <c r="S42" s="264">
        <v>1</v>
      </c>
      <c r="T42" s="224">
        <f t="shared" si="25"/>
        <v>0.16666666666666666</v>
      </c>
      <c r="U42" s="224">
        <f t="shared" si="21"/>
        <v>1.9791666666666667</v>
      </c>
      <c r="V42" s="224">
        <f t="shared" si="22"/>
        <v>35.086805555555536</v>
      </c>
      <c r="W42" s="274">
        <f t="shared" si="11"/>
        <v>3.67</v>
      </c>
      <c r="X42" s="335">
        <f t="shared" si="12"/>
        <v>43.58</v>
      </c>
      <c r="Y42" s="99">
        <f t="shared" si="13"/>
        <v>0.44</v>
      </c>
      <c r="Z42" s="98">
        <f t="shared" si="14"/>
        <v>93.19</v>
      </c>
      <c r="AA42" s="42" t="s">
        <v>485</v>
      </c>
      <c r="AB42" s="42" t="s">
        <v>485</v>
      </c>
      <c r="AC42" s="264">
        <v>1</v>
      </c>
      <c r="AD42" s="224">
        <v>0.16666666666666666</v>
      </c>
      <c r="AE42" s="40">
        <f t="shared" si="23"/>
        <v>2.0138888888888888</v>
      </c>
      <c r="AF42" s="40">
        <f t="shared" si="24"/>
        <v>35.19722222222223</v>
      </c>
      <c r="AG42" s="454">
        <f t="shared" si="26"/>
        <v>3.7</v>
      </c>
      <c r="AH42" s="454">
        <f t="shared" si="27"/>
        <v>44.75</v>
      </c>
      <c r="AI42" s="99">
        <f t="shared" si="17"/>
        <v>0.44</v>
      </c>
      <c r="AJ42" s="98">
        <f t="shared" si="18"/>
        <v>93.4</v>
      </c>
      <c r="AK42" s="276" t="s">
        <v>90</v>
      </c>
      <c r="AL42" s="266">
        <v>2</v>
      </c>
      <c r="AM42" s="266">
        <v>2</v>
      </c>
      <c r="AN42" s="337">
        <f t="shared" si="19"/>
        <v>100</v>
      </c>
      <c r="AO42" s="337">
        <f t="shared" si="20"/>
        <v>100</v>
      </c>
    </row>
    <row r="43" spans="1:41" ht="36">
      <c r="A43" s="362" t="s">
        <v>490</v>
      </c>
      <c r="B43" s="266">
        <v>2</v>
      </c>
      <c r="D43" s="267">
        <v>0.125</v>
      </c>
      <c r="E43" s="381"/>
      <c r="F43" s="267"/>
      <c r="G43" s="267"/>
      <c r="H43" s="328"/>
      <c r="I43" s="267">
        <v>0.125</v>
      </c>
      <c r="J43" s="267"/>
      <c r="K43" s="328"/>
      <c r="L43" s="267"/>
      <c r="M43" s="440"/>
      <c r="N43" s="275" t="s">
        <v>87</v>
      </c>
      <c r="O43" s="533" t="s">
        <v>485</v>
      </c>
      <c r="P43" s="533" t="s">
        <v>479</v>
      </c>
      <c r="Q43" s="223" t="s">
        <v>473</v>
      </c>
      <c r="R43" s="329">
        <v>4</v>
      </c>
      <c r="S43" s="264">
        <v>2</v>
      </c>
      <c r="T43" s="224">
        <f t="shared" si="25"/>
        <v>0.25</v>
      </c>
      <c r="U43" s="224">
        <f t="shared" si="21"/>
        <v>2.229166666666667</v>
      </c>
      <c r="V43" s="224">
        <f t="shared" si="22"/>
        <v>35.336805555555536</v>
      </c>
      <c r="W43" s="274">
        <f t="shared" si="11"/>
        <v>5.5</v>
      </c>
      <c r="X43" s="335">
        <f t="shared" si="12"/>
        <v>49.08</v>
      </c>
      <c r="Y43" s="99">
        <f t="shared" si="13"/>
        <v>0.66</v>
      </c>
      <c r="Z43" s="98">
        <f t="shared" si="14"/>
        <v>93.86</v>
      </c>
      <c r="AA43" s="42" t="s">
        <v>485</v>
      </c>
      <c r="AB43" s="42" t="s">
        <v>479</v>
      </c>
      <c r="AC43" s="264">
        <v>2</v>
      </c>
      <c r="AD43" s="224">
        <v>0.35416666666666669</v>
      </c>
      <c r="AE43" s="40">
        <f t="shared" si="23"/>
        <v>2.3680555555555554</v>
      </c>
      <c r="AF43" s="40">
        <f t="shared" si="24"/>
        <v>35.551388888888894</v>
      </c>
      <c r="AG43" s="454">
        <f t="shared" si="26"/>
        <v>7.87</v>
      </c>
      <c r="AH43" s="454">
        <f t="shared" si="27"/>
        <v>52.62</v>
      </c>
      <c r="AI43" s="99">
        <f t="shared" si="17"/>
        <v>0.94</v>
      </c>
      <c r="AJ43" s="98">
        <f t="shared" si="18"/>
        <v>94.34</v>
      </c>
      <c r="AK43" s="276" t="s">
        <v>90</v>
      </c>
      <c r="AL43" s="266">
        <v>50</v>
      </c>
      <c r="AM43" s="266">
        <v>71</v>
      </c>
      <c r="AN43" s="337">
        <f t="shared" si="19"/>
        <v>142</v>
      </c>
      <c r="AO43" s="337">
        <f t="shared" si="20"/>
        <v>141.66666666666669</v>
      </c>
    </row>
    <row r="44" spans="1:41" ht="36">
      <c r="A44" s="279" t="s">
        <v>491</v>
      </c>
      <c r="B44" s="266">
        <v>2</v>
      </c>
      <c r="C44" s="266"/>
      <c r="D44" s="440"/>
      <c r="E44" s="381"/>
      <c r="F44" s="267">
        <v>6.25E-2</v>
      </c>
      <c r="G44" s="267">
        <v>6.25E-2</v>
      </c>
      <c r="H44" s="328"/>
      <c r="I44" s="267"/>
      <c r="J44" s="267"/>
      <c r="K44" s="328"/>
      <c r="L44" s="267"/>
      <c r="M44" s="328"/>
      <c r="N44" s="275" t="s">
        <v>87</v>
      </c>
      <c r="O44" s="533" t="s">
        <v>479</v>
      </c>
      <c r="P44" s="533" t="s">
        <v>479</v>
      </c>
      <c r="Q44" s="223" t="s">
        <v>473</v>
      </c>
      <c r="R44" s="329">
        <v>3</v>
      </c>
      <c r="S44" s="264">
        <v>1</v>
      </c>
      <c r="T44" s="224">
        <f t="shared" si="25"/>
        <v>0.125</v>
      </c>
      <c r="U44" s="224">
        <f t="shared" si="21"/>
        <v>2.354166666666667</v>
      </c>
      <c r="V44" s="224">
        <f t="shared" si="22"/>
        <v>35.461805555555536</v>
      </c>
      <c r="W44" s="274">
        <f t="shared" si="11"/>
        <v>2.75</v>
      </c>
      <c r="X44" s="335">
        <f t="shared" si="12"/>
        <v>51.83</v>
      </c>
      <c r="Y44" s="99">
        <f t="shared" si="13"/>
        <v>0.33</v>
      </c>
      <c r="Z44" s="98">
        <f t="shared" si="14"/>
        <v>94.19</v>
      </c>
      <c r="AA44" s="42" t="s">
        <v>479</v>
      </c>
      <c r="AB44" s="42" t="s">
        <v>492</v>
      </c>
      <c r="AC44" s="264">
        <v>2</v>
      </c>
      <c r="AD44" s="224">
        <v>0.20833333333333334</v>
      </c>
      <c r="AE44" s="40">
        <f t="shared" si="23"/>
        <v>2.5763888888888888</v>
      </c>
      <c r="AF44" s="40">
        <f t="shared" si="24"/>
        <v>35.75972222222223</v>
      </c>
      <c r="AG44" s="454">
        <f t="shared" si="26"/>
        <v>4.63</v>
      </c>
      <c r="AH44" s="454">
        <f t="shared" si="27"/>
        <v>57.25</v>
      </c>
      <c r="AI44" s="99">
        <f t="shared" si="17"/>
        <v>0.55000000000000004</v>
      </c>
      <c r="AJ44" s="98">
        <f t="shared" si="18"/>
        <v>94.9</v>
      </c>
      <c r="AK44" s="276" t="s">
        <v>90</v>
      </c>
      <c r="AL44" s="266">
        <v>2</v>
      </c>
      <c r="AM44" s="266">
        <v>2</v>
      </c>
      <c r="AN44" s="337">
        <f t="shared" si="19"/>
        <v>100</v>
      </c>
      <c r="AO44" s="337">
        <f t="shared" si="20"/>
        <v>166.66666666666669</v>
      </c>
    </row>
    <row r="45" spans="1:41" ht="36">
      <c r="A45" s="279" t="s">
        <v>493</v>
      </c>
      <c r="B45" s="266">
        <v>2</v>
      </c>
      <c r="C45" s="266"/>
      <c r="D45" s="267">
        <v>0.125</v>
      </c>
      <c r="E45" s="381"/>
      <c r="F45" s="267"/>
      <c r="G45" s="231"/>
      <c r="H45" s="328"/>
      <c r="I45" s="267">
        <v>0.125</v>
      </c>
      <c r="J45" s="267"/>
      <c r="K45" s="328"/>
      <c r="L45" s="267"/>
      <c r="M45" s="328"/>
      <c r="N45" s="275" t="s">
        <v>87</v>
      </c>
      <c r="O45" s="493" t="s">
        <v>492</v>
      </c>
      <c r="P45" s="493" t="s">
        <v>494</v>
      </c>
      <c r="Q45" s="223" t="s">
        <v>473</v>
      </c>
      <c r="R45" s="329">
        <v>4</v>
      </c>
      <c r="S45" s="264">
        <v>2</v>
      </c>
      <c r="T45" s="224">
        <f t="shared" si="25"/>
        <v>0.25</v>
      </c>
      <c r="U45" s="224">
        <f t="shared" si="21"/>
        <v>2.604166666666667</v>
      </c>
      <c r="V45" s="224">
        <f t="shared" si="22"/>
        <v>35.711805555555536</v>
      </c>
      <c r="W45" s="274">
        <f t="shared" si="11"/>
        <v>5.5</v>
      </c>
      <c r="X45" s="335">
        <f t="shared" si="12"/>
        <v>57.34</v>
      </c>
      <c r="Y45" s="99">
        <f t="shared" si="13"/>
        <v>0.66</v>
      </c>
      <c r="Z45" s="98">
        <f t="shared" si="14"/>
        <v>94.85</v>
      </c>
      <c r="AA45" s="493" t="s">
        <v>492</v>
      </c>
      <c r="AB45" s="493" t="s">
        <v>494</v>
      </c>
      <c r="AC45" s="264">
        <v>2</v>
      </c>
      <c r="AD45" s="224">
        <v>0.25</v>
      </c>
      <c r="AE45" s="40">
        <f t="shared" si="23"/>
        <v>2.8263888888888888</v>
      </c>
      <c r="AF45" s="40">
        <f t="shared" si="24"/>
        <v>36.00972222222223</v>
      </c>
      <c r="AG45" s="454">
        <f t="shared" si="26"/>
        <v>5.56</v>
      </c>
      <c r="AH45" s="454">
        <f t="shared" si="27"/>
        <v>62.81</v>
      </c>
      <c r="AI45" s="99">
        <f t="shared" si="17"/>
        <v>0.66</v>
      </c>
      <c r="AJ45" s="98">
        <f t="shared" si="18"/>
        <v>95.56</v>
      </c>
      <c r="AK45" s="276" t="s">
        <v>90</v>
      </c>
      <c r="AL45" s="266">
        <v>100</v>
      </c>
      <c r="AM45" s="266">
        <v>150</v>
      </c>
      <c r="AN45" s="337">
        <f t="shared" si="19"/>
        <v>150</v>
      </c>
      <c r="AO45" s="337">
        <f t="shared" si="20"/>
        <v>100</v>
      </c>
    </row>
    <row r="46" spans="1:41" ht="36">
      <c r="A46" s="279" t="s">
        <v>495</v>
      </c>
      <c r="B46" s="266">
        <v>1</v>
      </c>
      <c r="C46" s="266"/>
      <c r="D46" s="440"/>
      <c r="E46" s="381"/>
      <c r="F46" s="546"/>
      <c r="G46" s="231"/>
      <c r="H46" s="267">
        <v>0.125</v>
      </c>
      <c r="I46" s="267"/>
      <c r="J46" s="267"/>
      <c r="K46" s="328"/>
      <c r="L46" s="267"/>
      <c r="M46" s="267"/>
      <c r="N46" s="275" t="s">
        <v>87</v>
      </c>
      <c r="O46" s="493" t="s">
        <v>494</v>
      </c>
      <c r="P46" s="493" t="s">
        <v>494</v>
      </c>
      <c r="Q46" s="223" t="s">
        <v>473</v>
      </c>
      <c r="R46" s="329">
        <v>2</v>
      </c>
      <c r="S46" s="264">
        <v>1</v>
      </c>
      <c r="T46" s="224">
        <f t="shared" si="25"/>
        <v>0.125</v>
      </c>
      <c r="U46" s="224">
        <f t="shared" si="21"/>
        <v>2.729166666666667</v>
      </c>
      <c r="V46" s="224">
        <f t="shared" si="22"/>
        <v>35.836805555555536</v>
      </c>
      <c r="W46" s="274">
        <f t="shared" si="11"/>
        <v>2.75</v>
      </c>
      <c r="X46" s="335">
        <f t="shared" si="12"/>
        <v>60.09</v>
      </c>
      <c r="Y46" s="99">
        <f t="shared" si="13"/>
        <v>0.33</v>
      </c>
      <c r="Z46" s="98">
        <f t="shared" si="14"/>
        <v>95.19</v>
      </c>
      <c r="AA46" s="493" t="s">
        <v>494</v>
      </c>
      <c r="AB46" s="493" t="s">
        <v>494</v>
      </c>
      <c r="AC46" s="264">
        <v>1</v>
      </c>
      <c r="AD46" s="224">
        <v>6.25E-2</v>
      </c>
      <c r="AE46" s="40">
        <f t="shared" si="23"/>
        <v>2.8888888888888888</v>
      </c>
      <c r="AF46" s="40">
        <f t="shared" si="24"/>
        <v>36.07222222222223</v>
      </c>
      <c r="AG46" s="454">
        <f t="shared" si="26"/>
        <v>1.39</v>
      </c>
      <c r="AH46" s="454">
        <f t="shared" si="27"/>
        <v>64.2</v>
      </c>
      <c r="AI46" s="99">
        <f t="shared" si="17"/>
        <v>0.17</v>
      </c>
      <c r="AJ46" s="98">
        <f t="shared" si="18"/>
        <v>95.72</v>
      </c>
      <c r="AK46" s="276" t="s">
        <v>90</v>
      </c>
      <c r="AL46" s="266">
        <v>5</v>
      </c>
      <c r="AM46" s="266">
        <v>5</v>
      </c>
      <c r="AN46" s="337">
        <f t="shared" si="19"/>
        <v>100</v>
      </c>
      <c r="AO46" s="337">
        <f t="shared" si="20"/>
        <v>50</v>
      </c>
    </row>
    <row r="47" spans="1:41" ht="36">
      <c r="A47" s="362" t="s">
        <v>496</v>
      </c>
      <c r="B47" s="266">
        <v>2</v>
      </c>
      <c r="C47" s="266"/>
      <c r="D47" s="440"/>
      <c r="E47" s="267"/>
      <c r="F47" s="267"/>
      <c r="G47" s="267"/>
      <c r="H47" s="267"/>
      <c r="I47" s="267"/>
      <c r="J47" s="267"/>
      <c r="K47" s="328"/>
      <c r="L47" s="267">
        <v>8.3333333333333329E-2</v>
      </c>
      <c r="M47" s="267">
        <v>8.3333333333333329E-2</v>
      </c>
      <c r="N47" s="275" t="s">
        <v>87</v>
      </c>
      <c r="O47" s="493" t="s">
        <v>494</v>
      </c>
      <c r="P47" s="493" t="s">
        <v>494</v>
      </c>
      <c r="Q47" s="223" t="s">
        <v>473</v>
      </c>
      <c r="R47" s="329">
        <v>2</v>
      </c>
      <c r="S47" s="264">
        <v>1</v>
      </c>
      <c r="T47" s="224">
        <f t="shared" si="25"/>
        <v>0.16666666666666666</v>
      </c>
      <c r="U47" s="224">
        <f t="shared" si="21"/>
        <v>2.8958333333333335</v>
      </c>
      <c r="V47" s="224">
        <f t="shared" si="22"/>
        <v>36.0034722222222</v>
      </c>
      <c r="W47" s="274">
        <f t="shared" si="11"/>
        <v>3.67</v>
      </c>
      <c r="X47" s="335">
        <f t="shared" si="12"/>
        <v>63.76</v>
      </c>
      <c r="Y47" s="99">
        <f t="shared" si="13"/>
        <v>0.44</v>
      </c>
      <c r="Z47" s="98">
        <f t="shared" si="14"/>
        <v>95.63</v>
      </c>
      <c r="AA47" s="493" t="s">
        <v>494</v>
      </c>
      <c r="AB47" s="493" t="s">
        <v>494</v>
      </c>
      <c r="AC47" s="264">
        <v>1</v>
      </c>
      <c r="AD47" s="224">
        <v>0.16666666666666666</v>
      </c>
      <c r="AE47" s="40">
        <f t="shared" si="23"/>
        <v>3.0555555555555554</v>
      </c>
      <c r="AF47" s="40">
        <f t="shared" si="24"/>
        <v>36.238888888888894</v>
      </c>
      <c r="AG47" s="454">
        <f t="shared" si="26"/>
        <v>3.7</v>
      </c>
      <c r="AH47" s="454">
        <f t="shared" si="27"/>
        <v>67.900000000000006</v>
      </c>
      <c r="AI47" s="99">
        <f t="shared" si="17"/>
        <v>0.44</v>
      </c>
      <c r="AJ47" s="98">
        <f t="shared" si="18"/>
        <v>96.17</v>
      </c>
      <c r="AK47" s="276" t="s">
        <v>90</v>
      </c>
      <c r="AL47" s="266">
        <v>2</v>
      </c>
      <c r="AM47" s="266">
        <v>2</v>
      </c>
      <c r="AN47" s="337">
        <f t="shared" si="19"/>
        <v>100</v>
      </c>
      <c r="AO47" s="337">
        <f t="shared" si="20"/>
        <v>100</v>
      </c>
    </row>
    <row r="48" spans="1:41" ht="36">
      <c r="A48" s="362" t="s">
        <v>497</v>
      </c>
      <c r="B48" s="266">
        <v>1</v>
      </c>
      <c r="C48" s="266"/>
      <c r="D48" s="440"/>
      <c r="E48" s="546"/>
      <c r="F48" s="546"/>
      <c r="G48" s="546"/>
      <c r="H48" s="546"/>
      <c r="I48" s="267"/>
      <c r="J48" s="267"/>
      <c r="K48" s="328"/>
      <c r="L48" s="436">
        <v>2.0833333333333332E-2</v>
      </c>
      <c r="M48" s="267"/>
      <c r="N48" s="275" t="s">
        <v>87</v>
      </c>
      <c r="O48" s="493" t="s">
        <v>494</v>
      </c>
      <c r="P48" s="493" t="s">
        <v>494</v>
      </c>
      <c r="Q48" s="223" t="s">
        <v>473</v>
      </c>
      <c r="R48" s="329">
        <v>2</v>
      </c>
      <c r="S48" s="264">
        <v>1</v>
      </c>
      <c r="T48" s="224">
        <f t="shared" si="25"/>
        <v>2.0833333333333332E-2</v>
      </c>
      <c r="U48" s="224">
        <f t="shared" si="21"/>
        <v>2.916666666666667</v>
      </c>
      <c r="V48" s="224">
        <f t="shared" si="22"/>
        <v>36.024305555555536</v>
      </c>
      <c r="W48" s="274">
        <f t="shared" si="11"/>
        <v>0.46</v>
      </c>
      <c r="X48" s="335">
        <f t="shared" si="12"/>
        <v>64.22</v>
      </c>
      <c r="Y48" s="99">
        <f t="shared" si="13"/>
        <v>0.06</v>
      </c>
      <c r="Z48" s="98">
        <f t="shared" si="14"/>
        <v>95.68</v>
      </c>
      <c r="AA48" s="493" t="s">
        <v>494</v>
      </c>
      <c r="AB48" s="493" t="s">
        <v>494</v>
      </c>
      <c r="AC48" s="264">
        <v>1</v>
      </c>
      <c r="AD48" s="224">
        <v>2.0833333333333332E-2</v>
      </c>
      <c r="AE48" s="40">
        <f t="shared" si="23"/>
        <v>3.0763888888888888</v>
      </c>
      <c r="AF48" s="40">
        <f t="shared" si="24"/>
        <v>36.25972222222223</v>
      </c>
      <c r="AG48" s="454">
        <f t="shared" si="26"/>
        <v>0.46</v>
      </c>
      <c r="AH48" s="454">
        <f t="shared" si="27"/>
        <v>68.36</v>
      </c>
      <c r="AI48" s="99">
        <f t="shared" si="17"/>
        <v>0.06</v>
      </c>
      <c r="AJ48" s="98">
        <f t="shared" si="18"/>
        <v>96.22</v>
      </c>
      <c r="AK48" s="276" t="s">
        <v>90</v>
      </c>
      <c r="AL48" s="266">
        <v>4</v>
      </c>
      <c r="AM48" s="266">
        <v>4</v>
      </c>
      <c r="AN48" s="337">
        <f t="shared" si="19"/>
        <v>100</v>
      </c>
      <c r="AO48" s="337">
        <f t="shared" si="20"/>
        <v>100</v>
      </c>
    </row>
    <row r="49" spans="1:41" ht="36">
      <c r="A49" s="531" t="s">
        <v>498</v>
      </c>
      <c r="B49" s="266">
        <v>2</v>
      </c>
      <c r="C49" s="266"/>
      <c r="D49" s="440"/>
      <c r="E49" s="381"/>
      <c r="F49" s="436"/>
      <c r="G49" s="436"/>
      <c r="H49" s="328"/>
      <c r="I49" s="267"/>
      <c r="J49" s="267"/>
      <c r="K49" s="328"/>
      <c r="L49" s="267">
        <v>8.3333333333333329E-2</v>
      </c>
      <c r="M49" s="267">
        <v>8.3333333333333329E-2</v>
      </c>
      <c r="N49" s="275" t="s">
        <v>87</v>
      </c>
      <c r="O49" s="223" t="s">
        <v>473</v>
      </c>
      <c r="P49" s="223" t="s">
        <v>473</v>
      </c>
      <c r="Q49" s="223" t="s">
        <v>473</v>
      </c>
      <c r="R49" s="329">
        <v>3</v>
      </c>
      <c r="S49" s="264">
        <v>1</v>
      </c>
      <c r="T49" s="224">
        <f t="shared" si="25"/>
        <v>0.16666666666666666</v>
      </c>
      <c r="U49" s="224">
        <f t="shared" si="21"/>
        <v>3.0833333333333335</v>
      </c>
      <c r="V49" s="224">
        <f t="shared" si="22"/>
        <v>36.1909722222222</v>
      </c>
      <c r="W49" s="274">
        <f t="shared" si="11"/>
        <v>3.67</v>
      </c>
      <c r="X49" s="335">
        <f t="shared" si="12"/>
        <v>67.89</v>
      </c>
      <c r="Y49" s="99">
        <f t="shared" si="13"/>
        <v>0.44</v>
      </c>
      <c r="Z49" s="98">
        <f t="shared" si="14"/>
        <v>96.13</v>
      </c>
      <c r="AA49" s="223" t="s">
        <v>473</v>
      </c>
      <c r="AB49" s="223" t="s">
        <v>473</v>
      </c>
      <c r="AC49" s="264">
        <v>1</v>
      </c>
      <c r="AD49" s="224">
        <v>0.16666666666666666</v>
      </c>
      <c r="AE49" s="40">
        <f t="shared" si="23"/>
        <v>3.2430555555555554</v>
      </c>
      <c r="AF49" s="40">
        <f t="shared" si="24"/>
        <v>36.426388888888894</v>
      </c>
      <c r="AG49" s="454">
        <f t="shared" si="26"/>
        <v>3.7</v>
      </c>
      <c r="AH49" s="454">
        <f t="shared" si="27"/>
        <v>72.069999999999993</v>
      </c>
      <c r="AI49" s="99">
        <f t="shared" si="17"/>
        <v>0.44</v>
      </c>
      <c r="AJ49" s="98">
        <f t="shared" si="18"/>
        <v>96.66</v>
      </c>
      <c r="AK49" s="276" t="s">
        <v>90</v>
      </c>
      <c r="AL49" s="266">
        <v>20</v>
      </c>
      <c r="AM49" s="266">
        <v>19</v>
      </c>
      <c r="AN49" s="337">
        <f>AM49/AL49*100</f>
        <v>95</v>
      </c>
      <c r="AO49" s="337">
        <f t="shared" si="20"/>
        <v>100</v>
      </c>
    </row>
    <row r="50" spans="1:41" ht="47.4">
      <c r="A50" s="367" t="s">
        <v>116</v>
      </c>
      <c r="B50" s="368"/>
      <c r="C50" s="369">
        <f t="shared" ref="C50:M50" si="28">SUM(C30:C49)</f>
        <v>0.16666666666666666</v>
      </c>
      <c r="D50" s="369">
        <f t="shared" si="28"/>
        <v>0.27083333333333337</v>
      </c>
      <c r="E50" s="369">
        <f t="shared" si="28"/>
        <v>0</v>
      </c>
      <c r="F50" s="369">
        <f t="shared" si="28"/>
        <v>0.1875</v>
      </c>
      <c r="G50" s="369">
        <f t="shared" si="28"/>
        <v>0.14583333333333331</v>
      </c>
      <c r="H50" s="369">
        <f t="shared" si="28"/>
        <v>0.125</v>
      </c>
      <c r="I50" s="369">
        <f t="shared" si="28"/>
        <v>0.29166666666666663</v>
      </c>
      <c r="J50" s="369">
        <f t="shared" si="28"/>
        <v>0.125</v>
      </c>
      <c r="K50" s="369">
        <f t="shared" si="28"/>
        <v>0.16666666666666666</v>
      </c>
      <c r="L50" s="369">
        <f t="shared" si="28"/>
        <v>0.35416666666666663</v>
      </c>
      <c r="M50" s="369">
        <f t="shared" si="28"/>
        <v>0.33333333333333331</v>
      </c>
      <c r="N50" s="368"/>
      <c r="O50" s="368"/>
      <c r="P50" s="368"/>
      <c r="Q50" s="368"/>
      <c r="R50" s="368"/>
      <c r="S50" s="368"/>
      <c r="T50" s="369">
        <f>SUM(T30:T49)</f>
        <v>2.1666666666666665</v>
      </c>
      <c r="U50" s="369">
        <f>U49</f>
        <v>3.0833333333333335</v>
      </c>
      <c r="V50" s="370">
        <f>V49</f>
        <v>36.1909722222222</v>
      </c>
      <c r="W50" s="371">
        <f t="shared" si="11"/>
        <v>47.71</v>
      </c>
      <c r="X50" s="372">
        <f t="shared" si="12"/>
        <v>67.89</v>
      </c>
      <c r="Y50" s="373">
        <f>ROUND(T50/$U$16*100,2)</f>
        <v>5.75</v>
      </c>
      <c r="Z50" s="374">
        <f>ROUND(V50/$U$16*100,2)</f>
        <v>96.13</v>
      </c>
      <c r="AA50" s="368"/>
      <c r="AB50" s="368"/>
      <c r="AC50" s="368"/>
      <c r="AD50" s="369">
        <f>SUM(AD30:AD49)</f>
        <v>2.3263888888888888</v>
      </c>
      <c r="AE50" s="369">
        <f>AE49</f>
        <v>3.2430555555555554</v>
      </c>
      <c r="AF50" s="369">
        <f>AF49</f>
        <v>36.426388888888894</v>
      </c>
      <c r="AG50" s="368">
        <f>ROUND(AD50/$AD$72*100,2)</f>
        <v>51.7</v>
      </c>
      <c r="AH50" s="368">
        <f>ROUND(AE50/$AD$72*100,2)</f>
        <v>72.069999999999993</v>
      </c>
      <c r="AI50" s="101">
        <f t="shared" si="17"/>
        <v>6.17</v>
      </c>
      <c r="AJ50" s="102">
        <f t="shared" si="18"/>
        <v>96.66</v>
      </c>
      <c r="AK50" s="375"/>
      <c r="AL50" s="368"/>
      <c r="AM50" s="368"/>
      <c r="AN50" s="376"/>
      <c r="AO50" s="376"/>
    </row>
    <row r="51" spans="1:41" ht="47.4">
      <c r="A51" s="394" t="s">
        <v>499</v>
      </c>
      <c r="B51" s="609"/>
      <c r="C51" s="610"/>
      <c r="D51" s="630"/>
      <c r="E51" s="610"/>
      <c r="F51" s="610"/>
      <c r="G51" s="610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1"/>
      <c r="T51" s="610"/>
      <c r="U51" s="610"/>
      <c r="V51" s="610"/>
      <c r="W51" s="610"/>
      <c r="X51" s="610"/>
      <c r="Y51" s="610"/>
      <c r="Z51" s="610"/>
      <c r="AA51" s="610"/>
      <c r="AB51" s="610"/>
      <c r="AC51" s="610"/>
      <c r="AD51" s="610"/>
      <c r="AE51" s="610"/>
      <c r="AF51" s="610"/>
      <c r="AG51" s="610"/>
      <c r="AH51" s="610"/>
      <c r="AI51" s="610"/>
      <c r="AJ51" s="610"/>
      <c r="AK51" s="610"/>
      <c r="AL51" s="610"/>
      <c r="AM51" s="610"/>
      <c r="AN51" s="610"/>
      <c r="AO51" s="610"/>
    </row>
    <row r="52" spans="1:41" ht="36">
      <c r="A52" s="462" t="s">
        <v>500</v>
      </c>
      <c r="B52" s="464">
        <v>2</v>
      </c>
      <c r="C52" s="440">
        <v>8.3333333333333329E-2</v>
      </c>
      <c r="D52" s="328"/>
      <c r="E52" s="451">
        <v>8.3333333333333329E-2</v>
      </c>
      <c r="G52" s="358"/>
      <c r="H52" s="291"/>
      <c r="I52" s="291"/>
      <c r="J52" s="291"/>
      <c r="K52" s="358"/>
      <c r="L52" s="547"/>
      <c r="M52" s="358"/>
      <c r="N52" s="275" t="s">
        <v>87</v>
      </c>
      <c r="O52" s="223" t="s">
        <v>454</v>
      </c>
      <c r="P52" s="223" t="s">
        <v>462</v>
      </c>
      <c r="Q52" s="223" t="s">
        <v>473</v>
      </c>
      <c r="R52" s="270">
        <v>1</v>
      </c>
      <c r="S52" s="264">
        <v>2</v>
      </c>
      <c r="T52" s="224">
        <f t="shared" ref="T52:T66" si="29">SUM(C52:M52)</f>
        <v>0.16666666666666666</v>
      </c>
      <c r="U52" s="346">
        <f>U50+T52</f>
        <v>3.25</v>
      </c>
      <c r="V52" s="224">
        <f>V50+T52</f>
        <v>36.357638888888864</v>
      </c>
      <c r="W52" s="274">
        <f>ROUND(T52/$T$72*100,2)</f>
        <v>3.67</v>
      </c>
      <c r="X52" s="335">
        <f>ROUND(U52/$T$72*100,2)</f>
        <v>71.56</v>
      </c>
      <c r="Y52" s="99">
        <f t="shared" ref="Y52:Y66" si="30">ROUND(T52/$U$17*100,2)</f>
        <v>0.44</v>
      </c>
      <c r="Z52" s="98">
        <f t="shared" ref="Z52:Z66" si="31">ROUND(V52/$U$17*100,2)</f>
        <v>96.57</v>
      </c>
      <c r="AA52" s="223" t="s">
        <v>454</v>
      </c>
      <c r="AB52" s="223" t="s">
        <v>462</v>
      </c>
      <c r="AC52" s="264">
        <v>1</v>
      </c>
      <c r="AD52" s="224">
        <v>0.16666666666666666</v>
      </c>
      <c r="AE52" s="40">
        <f>AE50+AD52</f>
        <v>3.4097222222222219</v>
      </c>
      <c r="AF52" s="40">
        <f>AF50+AD52</f>
        <v>36.593055555555559</v>
      </c>
      <c r="AG52" s="454">
        <f>ROUND(AD52/$AD$72*100,2)</f>
        <v>3.7</v>
      </c>
      <c r="AH52" s="454">
        <f t="shared" ref="AH52:AH65" si="32">ROUND(AE52/$AD$72*100,2)</f>
        <v>75.77</v>
      </c>
      <c r="AI52" s="99">
        <f t="shared" ref="AI52:AI67" si="33">ROUND(AD52/$Y$17*100,2)</f>
        <v>0.44</v>
      </c>
      <c r="AJ52" s="98">
        <f t="shared" ref="AJ52:AJ67" si="34">ROUND(AF52/$Y$17*100,2)</f>
        <v>97.11</v>
      </c>
      <c r="AK52" s="336" t="s">
        <v>123</v>
      </c>
      <c r="AL52" s="430" t="s">
        <v>124</v>
      </c>
      <c r="AM52" s="430" t="s">
        <v>124</v>
      </c>
      <c r="AN52" s="431" t="s">
        <v>124</v>
      </c>
      <c r="AO52" s="337">
        <f t="shared" ref="AO52:AO65" si="35">AD52/T52*100</f>
        <v>100</v>
      </c>
    </row>
    <row r="53" spans="1:41" ht="36">
      <c r="A53" s="529" t="s">
        <v>501</v>
      </c>
      <c r="B53" s="472">
        <v>1</v>
      </c>
      <c r="C53" s="328"/>
      <c r="D53" s="178"/>
      <c r="E53" s="442"/>
      <c r="F53" s="358"/>
      <c r="G53" s="267"/>
      <c r="H53" s="328"/>
      <c r="I53" s="328"/>
      <c r="J53" s="267"/>
      <c r="K53" s="267"/>
      <c r="L53" s="364">
        <v>1.3888888888888888E-2</v>
      </c>
      <c r="M53" s="267"/>
      <c r="N53" s="275" t="s">
        <v>87</v>
      </c>
      <c r="O53" s="533" t="s">
        <v>485</v>
      </c>
      <c r="P53" s="533" t="s">
        <v>485</v>
      </c>
      <c r="Q53" s="223" t="s">
        <v>473</v>
      </c>
      <c r="R53" s="270">
        <v>1</v>
      </c>
      <c r="S53" s="264">
        <v>1</v>
      </c>
      <c r="T53" s="224">
        <f t="shared" si="29"/>
        <v>1.3888888888888888E-2</v>
      </c>
      <c r="U53" s="224">
        <f t="shared" ref="U53:U66" si="36">U52+T53</f>
        <v>3.2638888888888888</v>
      </c>
      <c r="V53" s="224">
        <f t="shared" ref="V53:V66" si="37">V52+T53</f>
        <v>36.37152777777775</v>
      </c>
      <c r="W53" s="274">
        <f>ROUND(T53/$T$72*100,2)</f>
        <v>0.31</v>
      </c>
      <c r="X53" s="335">
        <f t="shared" ref="W53:X62" si="38">ROUND(U53/$T$72*100,2)</f>
        <v>71.87</v>
      </c>
      <c r="Y53" s="99">
        <f t="shared" si="30"/>
        <v>0.04</v>
      </c>
      <c r="Z53" s="98">
        <f t="shared" si="31"/>
        <v>96.61</v>
      </c>
      <c r="AA53" s="42" t="s">
        <v>485</v>
      </c>
      <c r="AB53" s="42" t="s">
        <v>485</v>
      </c>
      <c r="AC53" s="264">
        <v>1</v>
      </c>
      <c r="AD53" s="224">
        <v>2.0833333333333332E-2</v>
      </c>
      <c r="AE53" s="40">
        <f t="shared" ref="AE53:AE66" si="39">AE52+AD53</f>
        <v>3.4305555555555554</v>
      </c>
      <c r="AF53" s="40">
        <f>AF52+AD53</f>
        <v>36.613888888888894</v>
      </c>
      <c r="AG53" s="454">
        <f t="shared" ref="AG53:AG65" si="40">ROUND(AD53/$AD$72*100,2)</f>
        <v>0.46</v>
      </c>
      <c r="AH53" s="454">
        <f t="shared" si="32"/>
        <v>76.23</v>
      </c>
      <c r="AI53" s="99">
        <f t="shared" si="33"/>
        <v>0.06</v>
      </c>
      <c r="AJ53" s="98">
        <f t="shared" si="34"/>
        <v>97.16</v>
      </c>
      <c r="AK53" s="336" t="s">
        <v>123</v>
      </c>
      <c r="AL53" s="430" t="s">
        <v>124</v>
      </c>
      <c r="AM53" s="430" t="s">
        <v>124</v>
      </c>
      <c r="AN53" s="431" t="s">
        <v>124</v>
      </c>
      <c r="AO53" s="337">
        <f t="shared" si="35"/>
        <v>150</v>
      </c>
    </row>
    <row r="54" spans="1:41" ht="36">
      <c r="A54" s="463" t="s">
        <v>502</v>
      </c>
      <c r="B54" s="472">
        <v>1</v>
      </c>
      <c r="C54" s="328"/>
      <c r="D54" s="486"/>
      <c r="E54" s="328"/>
      <c r="F54" s="267"/>
      <c r="G54" s="451"/>
      <c r="H54" s="328"/>
      <c r="I54" s="328"/>
      <c r="J54" s="469"/>
      <c r="K54" s="267"/>
      <c r="L54" s="544"/>
      <c r="M54" s="353">
        <v>1.3888888888888888E-2</v>
      </c>
      <c r="N54" s="275" t="s">
        <v>87</v>
      </c>
      <c r="O54" s="533" t="s">
        <v>485</v>
      </c>
      <c r="P54" s="533" t="s">
        <v>485</v>
      </c>
      <c r="Q54" s="223" t="s">
        <v>473</v>
      </c>
      <c r="R54" s="270">
        <v>1</v>
      </c>
      <c r="S54" s="264">
        <v>1</v>
      </c>
      <c r="T54" s="224">
        <f t="shared" si="29"/>
        <v>1.3888888888888888E-2</v>
      </c>
      <c r="U54" s="224">
        <f t="shared" si="36"/>
        <v>3.2777777777777777</v>
      </c>
      <c r="V54" s="224">
        <f t="shared" si="37"/>
        <v>36.385416666666636</v>
      </c>
      <c r="W54" s="274">
        <f t="shared" si="38"/>
        <v>0.31</v>
      </c>
      <c r="X54" s="335">
        <f t="shared" si="38"/>
        <v>72.17</v>
      </c>
      <c r="Y54" s="99">
        <f t="shared" si="30"/>
        <v>0.04</v>
      </c>
      <c r="Z54" s="98">
        <f t="shared" si="31"/>
        <v>96.64</v>
      </c>
      <c r="AA54" s="42" t="s">
        <v>485</v>
      </c>
      <c r="AB54" s="42" t="s">
        <v>485</v>
      </c>
      <c r="AC54" s="264">
        <v>1</v>
      </c>
      <c r="AD54" s="224">
        <v>2.0833333333333332E-2</v>
      </c>
      <c r="AE54" s="40">
        <f t="shared" si="39"/>
        <v>3.4513888888888888</v>
      </c>
      <c r="AF54" s="40">
        <f t="shared" ref="AF54:AF66" si="41">AF53+AD54</f>
        <v>36.63472222222223</v>
      </c>
      <c r="AG54" s="454">
        <f t="shared" si="40"/>
        <v>0.46</v>
      </c>
      <c r="AH54" s="454">
        <f t="shared" si="32"/>
        <v>76.7</v>
      </c>
      <c r="AI54" s="99">
        <f t="shared" si="33"/>
        <v>0.06</v>
      </c>
      <c r="AJ54" s="98">
        <f t="shared" si="34"/>
        <v>97.22</v>
      </c>
      <c r="AK54" s="336" t="s">
        <v>123</v>
      </c>
      <c r="AL54" s="430" t="s">
        <v>124</v>
      </c>
      <c r="AM54" s="430" t="s">
        <v>124</v>
      </c>
      <c r="AN54" s="431" t="s">
        <v>124</v>
      </c>
      <c r="AO54" s="337">
        <f t="shared" si="35"/>
        <v>150</v>
      </c>
    </row>
    <row r="55" spans="1:41" ht="36">
      <c r="A55" s="529" t="s">
        <v>503</v>
      </c>
      <c r="B55" s="441">
        <v>1</v>
      </c>
      <c r="C55" s="328"/>
      <c r="D55" s="178">
        <v>2.0833333333333332E-2</v>
      </c>
      <c r="E55" s="328"/>
      <c r="F55" s="267"/>
      <c r="G55" s="451"/>
      <c r="H55" s="328"/>
      <c r="I55" s="328"/>
      <c r="J55" s="328"/>
      <c r="K55" s="440"/>
      <c r="L55" s="358"/>
      <c r="M55" s="267"/>
      <c r="N55" s="409" t="s">
        <v>263</v>
      </c>
      <c r="O55" s="533" t="s">
        <v>485</v>
      </c>
      <c r="P55" s="533" t="s">
        <v>485</v>
      </c>
      <c r="Q55" s="223" t="s">
        <v>473</v>
      </c>
      <c r="R55" s="270">
        <v>1</v>
      </c>
      <c r="S55" s="264">
        <v>2</v>
      </c>
      <c r="T55" s="224">
        <f t="shared" si="29"/>
        <v>2.0833333333333332E-2</v>
      </c>
      <c r="U55" s="224">
        <f t="shared" si="36"/>
        <v>3.2986111111111112</v>
      </c>
      <c r="V55" s="224">
        <f t="shared" si="37"/>
        <v>36.406249999999972</v>
      </c>
      <c r="W55" s="274">
        <f t="shared" si="38"/>
        <v>0.46</v>
      </c>
      <c r="X55" s="335">
        <f t="shared" si="38"/>
        <v>72.63</v>
      </c>
      <c r="Y55" s="99">
        <f t="shared" si="30"/>
        <v>0.06</v>
      </c>
      <c r="Z55" s="98">
        <f t="shared" si="31"/>
        <v>96.7</v>
      </c>
      <c r="AA55" s="42" t="s">
        <v>124</v>
      </c>
      <c r="AB55" s="42" t="s">
        <v>124</v>
      </c>
      <c r="AC55" s="264">
        <v>0</v>
      </c>
      <c r="AD55" s="224">
        <v>0</v>
      </c>
      <c r="AE55" s="40">
        <f t="shared" si="39"/>
        <v>3.4513888888888888</v>
      </c>
      <c r="AF55" s="40">
        <f t="shared" si="41"/>
        <v>36.63472222222223</v>
      </c>
      <c r="AG55" s="454">
        <f t="shared" si="40"/>
        <v>0</v>
      </c>
      <c r="AH55" s="454">
        <f t="shared" si="32"/>
        <v>76.7</v>
      </c>
      <c r="AI55" s="99">
        <f t="shared" si="33"/>
        <v>0</v>
      </c>
      <c r="AJ55" s="98">
        <f t="shared" si="34"/>
        <v>97.22</v>
      </c>
      <c r="AK55" s="336" t="s">
        <v>123</v>
      </c>
      <c r="AL55" s="430" t="s">
        <v>124</v>
      </c>
      <c r="AM55" s="430" t="s">
        <v>124</v>
      </c>
      <c r="AN55" s="431" t="s">
        <v>124</v>
      </c>
      <c r="AO55" s="337">
        <f t="shared" si="35"/>
        <v>0</v>
      </c>
    </row>
    <row r="56" spans="1:41" ht="36">
      <c r="A56" s="530" t="s">
        <v>504</v>
      </c>
      <c r="B56" s="441">
        <v>1</v>
      </c>
      <c r="C56" s="328"/>
      <c r="D56" s="486"/>
      <c r="E56" s="328"/>
      <c r="F56" s="267"/>
      <c r="G56" s="451"/>
      <c r="H56" s="328"/>
      <c r="I56" s="178">
        <v>1.3888888888888888E-2</v>
      </c>
      <c r="J56" s="328"/>
      <c r="K56" s="267"/>
      <c r="L56" s="267"/>
      <c r="N56" s="275" t="s">
        <v>87</v>
      </c>
      <c r="O56" s="533" t="s">
        <v>485</v>
      </c>
      <c r="P56" s="533" t="s">
        <v>485</v>
      </c>
      <c r="Q56" s="223" t="s">
        <v>473</v>
      </c>
      <c r="R56" s="270">
        <v>1</v>
      </c>
      <c r="S56" s="264">
        <v>2</v>
      </c>
      <c r="T56" s="224">
        <f t="shared" si="29"/>
        <v>1.3888888888888888E-2</v>
      </c>
      <c r="U56" s="224">
        <f t="shared" si="36"/>
        <v>3.3125</v>
      </c>
      <c r="V56" s="224">
        <f t="shared" si="37"/>
        <v>36.420138888888857</v>
      </c>
      <c r="W56" s="274">
        <f t="shared" si="38"/>
        <v>0.31</v>
      </c>
      <c r="X56" s="335">
        <f t="shared" si="38"/>
        <v>72.94</v>
      </c>
      <c r="Y56" s="99">
        <f t="shared" si="30"/>
        <v>0.04</v>
      </c>
      <c r="Z56" s="98">
        <f t="shared" si="31"/>
        <v>96.74</v>
      </c>
      <c r="AA56" s="42" t="s">
        <v>485</v>
      </c>
      <c r="AB56" s="42" t="s">
        <v>485</v>
      </c>
      <c r="AC56" s="264">
        <v>1</v>
      </c>
      <c r="AD56" s="224">
        <v>1.3888888888888888E-2</v>
      </c>
      <c r="AE56" s="40">
        <f t="shared" si="39"/>
        <v>3.4652777777777777</v>
      </c>
      <c r="AF56" s="40">
        <f t="shared" si="41"/>
        <v>36.648611111111116</v>
      </c>
      <c r="AG56" s="454">
        <f t="shared" si="40"/>
        <v>0.31</v>
      </c>
      <c r="AH56" s="454">
        <f t="shared" si="32"/>
        <v>77.010000000000005</v>
      </c>
      <c r="AI56" s="99">
        <f t="shared" si="33"/>
        <v>0.04</v>
      </c>
      <c r="AJ56" s="98">
        <f t="shared" si="34"/>
        <v>97.25</v>
      </c>
      <c r="AK56" s="336" t="s">
        <v>123</v>
      </c>
      <c r="AL56" s="430" t="s">
        <v>124</v>
      </c>
      <c r="AM56" s="430" t="s">
        <v>124</v>
      </c>
      <c r="AN56" s="431" t="s">
        <v>124</v>
      </c>
      <c r="AO56" s="337">
        <f t="shared" si="35"/>
        <v>100</v>
      </c>
    </row>
    <row r="57" spans="1:41" ht="36">
      <c r="A57" s="484" t="s">
        <v>505</v>
      </c>
      <c r="B57" s="476">
        <v>1</v>
      </c>
      <c r="C57" s="442"/>
      <c r="D57" s="487"/>
      <c r="E57" s="328"/>
      <c r="F57" s="267"/>
      <c r="G57" s="450"/>
      <c r="H57" s="442"/>
      <c r="I57" s="328"/>
      <c r="J57" s="267"/>
      <c r="K57" s="267"/>
      <c r="L57" s="178">
        <v>2.7777777777777776E-2</v>
      </c>
      <c r="M57" s="267"/>
      <c r="N57" s="275" t="s">
        <v>87</v>
      </c>
      <c r="O57" s="493" t="s">
        <v>479</v>
      </c>
      <c r="P57" s="493" t="s">
        <v>479</v>
      </c>
      <c r="Q57" s="223" t="s">
        <v>473</v>
      </c>
      <c r="R57" s="270">
        <v>1</v>
      </c>
      <c r="S57" s="264">
        <v>1</v>
      </c>
      <c r="T57" s="224">
        <f t="shared" si="29"/>
        <v>2.7777777777777776E-2</v>
      </c>
      <c r="U57" s="224">
        <f t="shared" si="36"/>
        <v>3.3402777777777777</v>
      </c>
      <c r="V57" s="224">
        <f t="shared" si="37"/>
        <v>36.447916666666636</v>
      </c>
      <c r="W57" s="274">
        <f t="shared" si="38"/>
        <v>0.61</v>
      </c>
      <c r="X57" s="335">
        <f t="shared" si="38"/>
        <v>73.55</v>
      </c>
      <c r="Y57" s="99">
        <f t="shared" si="30"/>
        <v>7.0000000000000007E-2</v>
      </c>
      <c r="Z57" s="98">
        <f t="shared" si="31"/>
        <v>96.81</v>
      </c>
      <c r="AA57" s="493" t="s">
        <v>479</v>
      </c>
      <c r="AB57" s="493" t="s">
        <v>479</v>
      </c>
      <c r="AC57" s="264">
        <v>1</v>
      </c>
      <c r="AD57" s="224">
        <v>1.3888888888888888E-2</v>
      </c>
      <c r="AE57" s="40">
        <f t="shared" si="39"/>
        <v>3.4791666666666665</v>
      </c>
      <c r="AF57" s="40">
        <f t="shared" si="41"/>
        <v>36.662500000000001</v>
      </c>
      <c r="AG57" s="454">
        <f t="shared" si="40"/>
        <v>0.31</v>
      </c>
      <c r="AH57" s="454">
        <f t="shared" si="32"/>
        <v>77.31</v>
      </c>
      <c r="AI57" s="99">
        <f t="shared" si="33"/>
        <v>0.04</v>
      </c>
      <c r="AJ57" s="98">
        <f t="shared" si="34"/>
        <v>97.29</v>
      </c>
      <c r="AK57" s="336" t="s">
        <v>123</v>
      </c>
      <c r="AL57" s="430" t="s">
        <v>124</v>
      </c>
      <c r="AM57" s="430" t="s">
        <v>124</v>
      </c>
      <c r="AN57" s="431" t="s">
        <v>124</v>
      </c>
      <c r="AO57" s="337">
        <f t="shared" si="35"/>
        <v>50</v>
      </c>
    </row>
    <row r="58" spans="1:41" ht="32.25" customHeight="1">
      <c r="A58" s="529" t="s">
        <v>506</v>
      </c>
      <c r="B58" s="328">
        <v>1</v>
      </c>
      <c r="C58" s="267">
        <v>4.1666666666666664E-2</v>
      </c>
      <c r="D58" s="440"/>
      <c r="E58" s="440"/>
      <c r="F58" s="267"/>
      <c r="G58" s="451"/>
      <c r="H58" s="328"/>
      <c r="I58" s="474"/>
      <c r="J58" s="328"/>
      <c r="K58" s="267"/>
      <c r="L58" s="381"/>
      <c r="M58" s="267"/>
      <c r="N58" s="275" t="s">
        <v>87</v>
      </c>
      <c r="O58" s="493" t="s">
        <v>492</v>
      </c>
      <c r="P58" s="493" t="s">
        <v>492</v>
      </c>
      <c r="Q58" s="223" t="s">
        <v>473</v>
      </c>
      <c r="R58" s="270">
        <v>2</v>
      </c>
      <c r="S58" s="264">
        <v>1</v>
      </c>
      <c r="T58" s="224">
        <f t="shared" si="29"/>
        <v>4.1666666666666664E-2</v>
      </c>
      <c r="U58" s="224">
        <f t="shared" si="36"/>
        <v>3.3819444444444442</v>
      </c>
      <c r="V58" s="224">
        <f t="shared" si="37"/>
        <v>36.4895833333333</v>
      </c>
      <c r="W58" s="274">
        <f t="shared" si="38"/>
        <v>0.92</v>
      </c>
      <c r="X58" s="335">
        <f t="shared" si="38"/>
        <v>74.459999999999994</v>
      </c>
      <c r="Y58" s="99">
        <f t="shared" si="30"/>
        <v>0.11</v>
      </c>
      <c r="Z58" s="98">
        <f t="shared" si="31"/>
        <v>96.92</v>
      </c>
      <c r="AA58" s="493" t="s">
        <v>492</v>
      </c>
      <c r="AB58" s="493" t="s">
        <v>492</v>
      </c>
      <c r="AC58" s="264">
        <v>1</v>
      </c>
      <c r="AD58" s="224">
        <v>3.125E-2</v>
      </c>
      <c r="AE58" s="40">
        <f t="shared" si="39"/>
        <v>3.5104166666666665</v>
      </c>
      <c r="AF58" s="40">
        <f t="shared" si="41"/>
        <v>36.693750000000001</v>
      </c>
      <c r="AG58" s="454">
        <f t="shared" si="40"/>
        <v>0.69</v>
      </c>
      <c r="AH58" s="454">
        <f t="shared" si="32"/>
        <v>78.010000000000005</v>
      </c>
      <c r="AI58" s="99">
        <f t="shared" si="33"/>
        <v>0.08</v>
      </c>
      <c r="AJ58" s="98">
        <f t="shared" si="34"/>
        <v>97.37</v>
      </c>
      <c r="AK58" s="336" t="s">
        <v>123</v>
      </c>
      <c r="AL58" s="430" t="s">
        <v>124</v>
      </c>
      <c r="AM58" s="430" t="s">
        <v>124</v>
      </c>
      <c r="AN58" s="431" t="s">
        <v>124</v>
      </c>
      <c r="AO58" s="337">
        <f t="shared" si="35"/>
        <v>75</v>
      </c>
    </row>
    <row r="59" spans="1:41" ht="36">
      <c r="A59" s="484" t="s">
        <v>507</v>
      </c>
      <c r="B59" s="328">
        <v>1</v>
      </c>
      <c r="C59" s="267"/>
      <c r="D59" s="440"/>
      <c r="E59" s="440"/>
      <c r="F59" s="267">
        <v>4.1666666666666664E-2</v>
      </c>
      <c r="G59" s="451"/>
      <c r="H59" s="267"/>
      <c r="I59" s="522"/>
      <c r="J59" s="328"/>
      <c r="K59" s="267"/>
      <c r="L59" s="381"/>
      <c r="M59" s="267"/>
      <c r="N59" s="275" t="s">
        <v>87</v>
      </c>
      <c r="O59" s="493" t="s">
        <v>492</v>
      </c>
      <c r="P59" s="493" t="s">
        <v>492</v>
      </c>
      <c r="Q59" s="223" t="s">
        <v>473</v>
      </c>
      <c r="R59" s="270">
        <v>1</v>
      </c>
      <c r="S59" s="264">
        <v>1</v>
      </c>
      <c r="T59" s="224">
        <f t="shared" si="29"/>
        <v>4.1666666666666664E-2</v>
      </c>
      <c r="U59" s="224">
        <f t="shared" si="36"/>
        <v>3.4236111111111107</v>
      </c>
      <c r="V59" s="224">
        <f t="shared" si="37"/>
        <v>36.531249999999964</v>
      </c>
      <c r="W59" s="274">
        <f t="shared" si="38"/>
        <v>0.92</v>
      </c>
      <c r="X59" s="335">
        <f t="shared" si="38"/>
        <v>75.38</v>
      </c>
      <c r="Y59" s="99">
        <f t="shared" si="30"/>
        <v>0.11</v>
      </c>
      <c r="Z59" s="98">
        <f t="shared" si="31"/>
        <v>97.03</v>
      </c>
      <c r="AA59" s="493" t="s">
        <v>492</v>
      </c>
      <c r="AB59" s="493" t="s">
        <v>492</v>
      </c>
      <c r="AC59" s="264">
        <v>1</v>
      </c>
      <c r="AD59" s="224">
        <v>3.125E-2</v>
      </c>
      <c r="AE59" s="40">
        <f t="shared" si="39"/>
        <v>3.5416666666666665</v>
      </c>
      <c r="AF59" s="40">
        <f t="shared" si="41"/>
        <v>36.725000000000001</v>
      </c>
      <c r="AG59" s="454">
        <f t="shared" si="40"/>
        <v>0.69</v>
      </c>
      <c r="AH59" s="454">
        <f t="shared" si="32"/>
        <v>78.7</v>
      </c>
      <c r="AI59" s="99">
        <f t="shared" si="33"/>
        <v>0.08</v>
      </c>
      <c r="AJ59" s="98">
        <f t="shared" si="34"/>
        <v>97.46</v>
      </c>
      <c r="AK59" s="336" t="s">
        <v>123</v>
      </c>
      <c r="AL59" s="430" t="s">
        <v>124</v>
      </c>
      <c r="AM59" s="430" t="s">
        <v>124</v>
      </c>
      <c r="AN59" s="431" t="s">
        <v>124</v>
      </c>
      <c r="AO59" s="337">
        <f t="shared" si="35"/>
        <v>75</v>
      </c>
    </row>
    <row r="60" spans="1:41" ht="36">
      <c r="A60" s="484" t="s">
        <v>508</v>
      </c>
      <c r="B60" s="328">
        <v>1</v>
      </c>
      <c r="C60" s="328"/>
      <c r="D60" s="486"/>
      <c r="E60" s="328"/>
      <c r="F60" s="358"/>
      <c r="G60" s="521"/>
      <c r="H60" s="328"/>
      <c r="I60" s="267"/>
      <c r="J60" s="267"/>
      <c r="K60" s="267">
        <v>8.3333333333333329E-2</v>
      </c>
      <c r="L60" s="381"/>
      <c r="M60" s="267"/>
      <c r="N60" s="275" t="s">
        <v>87</v>
      </c>
      <c r="O60" s="493" t="s">
        <v>492</v>
      </c>
      <c r="P60" s="493" t="s">
        <v>492</v>
      </c>
      <c r="Q60" s="223" t="s">
        <v>473</v>
      </c>
      <c r="R60" s="270">
        <v>2</v>
      </c>
      <c r="S60" s="264">
        <v>2</v>
      </c>
      <c r="T60" s="224">
        <f t="shared" si="29"/>
        <v>8.3333333333333329E-2</v>
      </c>
      <c r="U60" s="224">
        <f t="shared" si="36"/>
        <v>3.5069444444444442</v>
      </c>
      <c r="V60" s="224">
        <f t="shared" si="37"/>
        <v>36.6145833333333</v>
      </c>
      <c r="W60" s="274">
        <f t="shared" si="38"/>
        <v>1.83</v>
      </c>
      <c r="X60" s="335">
        <f t="shared" si="38"/>
        <v>77.22</v>
      </c>
      <c r="Y60" s="99">
        <f t="shared" si="30"/>
        <v>0.22</v>
      </c>
      <c r="Z60" s="98">
        <f t="shared" si="31"/>
        <v>97.25</v>
      </c>
      <c r="AA60" s="493" t="s">
        <v>494</v>
      </c>
      <c r="AB60" s="493" t="s">
        <v>494</v>
      </c>
      <c r="AC60" s="264">
        <v>1</v>
      </c>
      <c r="AD60" s="224">
        <v>6.9444444444444434E-2</v>
      </c>
      <c r="AE60" s="40">
        <f t="shared" si="39"/>
        <v>3.6111111111111112</v>
      </c>
      <c r="AF60" s="40">
        <f t="shared" si="41"/>
        <v>36.794444444444444</v>
      </c>
      <c r="AG60" s="454">
        <f t="shared" si="40"/>
        <v>1.54</v>
      </c>
      <c r="AH60" s="454">
        <f t="shared" si="32"/>
        <v>80.25</v>
      </c>
      <c r="AI60" s="99">
        <f t="shared" si="33"/>
        <v>0.18</v>
      </c>
      <c r="AJ60" s="98">
        <f t="shared" si="34"/>
        <v>97.64</v>
      </c>
      <c r="AK60" s="336" t="s">
        <v>123</v>
      </c>
      <c r="AL60" s="430" t="s">
        <v>124</v>
      </c>
      <c r="AM60" s="430" t="s">
        <v>124</v>
      </c>
      <c r="AN60" s="431" t="s">
        <v>124</v>
      </c>
      <c r="AO60" s="337">
        <f t="shared" si="35"/>
        <v>83.333333333333329</v>
      </c>
    </row>
    <row r="61" spans="1:41" ht="36">
      <c r="A61" s="463" t="s">
        <v>509</v>
      </c>
      <c r="B61" s="328">
        <v>1</v>
      </c>
      <c r="C61" s="267"/>
      <c r="D61" s="486"/>
      <c r="E61" s="440"/>
      <c r="F61" s="267"/>
      <c r="G61" s="521"/>
      <c r="H61" s="267"/>
      <c r="I61" s="328"/>
      <c r="J61" s="451"/>
      <c r="K61" s="353">
        <v>2.0833333333333332E-2</v>
      </c>
      <c r="L61" s="381"/>
      <c r="M61" s="267"/>
      <c r="N61" s="275" t="s">
        <v>87</v>
      </c>
      <c r="O61" s="493" t="s">
        <v>492</v>
      </c>
      <c r="P61" s="493" t="s">
        <v>492</v>
      </c>
      <c r="Q61" s="223" t="s">
        <v>473</v>
      </c>
      <c r="R61" s="270">
        <v>1</v>
      </c>
      <c r="S61" s="264">
        <v>1</v>
      </c>
      <c r="T61" s="224">
        <f t="shared" si="29"/>
        <v>2.0833333333333332E-2</v>
      </c>
      <c r="U61" s="224">
        <f t="shared" si="36"/>
        <v>3.5277777777777777</v>
      </c>
      <c r="V61" s="224">
        <f t="shared" si="37"/>
        <v>36.635416666666636</v>
      </c>
      <c r="W61" s="274">
        <f t="shared" si="38"/>
        <v>0.46</v>
      </c>
      <c r="X61" s="335">
        <f t="shared" si="38"/>
        <v>77.680000000000007</v>
      </c>
      <c r="Y61" s="99">
        <f t="shared" si="30"/>
        <v>0.06</v>
      </c>
      <c r="Z61" s="98">
        <f t="shared" si="31"/>
        <v>97.31</v>
      </c>
      <c r="AA61" s="493" t="s">
        <v>492</v>
      </c>
      <c r="AB61" s="493" t="s">
        <v>492</v>
      </c>
      <c r="AC61" s="264">
        <v>1</v>
      </c>
      <c r="AD61" s="224">
        <v>2.7777777777777776E-2</v>
      </c>
      <c r="AE61" s="40">
        <f t="shared" si="39"/>
        <v>3.6388888888888888</v>
      </c>
      <c r="AF61" s="40">
        <f t="shared" si="41"/>
        <v>36.822222222222223</v>
      </c>
      <c r="AG61" s="454">
        <f t="shared" si="40"/>
        <v>0.62</v>
      </c>
      <c r="AH61" s="454">
        <f t="shared" si="32"/>
        <v>80.86</v>
      </c>
      <c r="AI61" s="99">
        <f t="shared" si="33"/>
        <v>7.0000000000000007E-2</v>
      </c>
      <c r="AJ61" s="98">
        <f t="shared" si="34"/>
        <v>97.71</v>
      </c>
      <c r="AK61" s="336" t="s">
        <v>123</v>
      </c>
      <c r="AL61" s="430" t="s">
        <v>124</v>
      </c>
      <c r="AM61" s="430" t="s">
        <v>124</v>
      </c>
      <c r="AN61" s="431" t="s">
        <v>124</v>
      </c>
      <c r="AO61" s="337">
        <f t="shared" si="35"/>
        <v>133.33333333333331</v>
      </c>
    </row>
    <row r="62" spans="1:41" ht="36">
      <c r="A62" s="462" t="s">
        <v>510</v>
      </c>
      <c r="B62" s="328">
        <v>1</v>
      </c>
      <c r="C62" s="328"/>
      <c r="D62" s="486"/>
      <c r="E62" s="440">
        <v>0.1875</v>
      </c>
      <c r="F62" s="231"/>
      <c r="G62" s="451"/>
      <c r="H62" s="328"/>
      <c r="I62" s="474"/>
      <c r="J62" s="328"/>
      <c r="K62" s="267"/>
      <c r="L62" s="381"/>
      <c r="M62" s="267"/>
      <c r="N62" s="275" t="s">
        <v>87</v>
      </c>
      <c r="O62" s="493" t="s">
        <v>492</v>
      </c>
      <c r="P62" s="493" t="s">
        <v>494</v>
      </c>
      <c r="Q62" s="223" t="s">
        <v>473</v>
      </c>
      <c r="R62" s="270">
        <v>2</v>
      </c>
      <c r="S62" s="264">
        <v>2</v>
      </c>
      <c r="T62" s="224">
        <f t="shared" si="29"/>
        <v>0.1875</v>
      </c>
      <c r="U62" s="224">
        <f t="shared" si="36"/>
        <v>3.7152777777777777</v>
      </c>
      <c r="V62" s="224">
        <f t="shared" si="37"/>
        <v>36.822916666666636</v>
      </c>
      <c r="W62" s="274">
        <f t="shared" ref="W62:W67" si="42">ROUND(T62/$T$72*100,2)</f>
        <v>4.13</v>
      </c>
      <c r="X62" s="335">
        <f t="shared" si="38"/>
        <v>81.8</v>
      </c>
      <c r="Y62" s="99">
        <f t="shared" si="30"/>
        <v>0.5</v>
      </c>
      <c r="Z62" s="98">
        <f t="shared" si="31"/>
        <v>97.81</v>
      </c>
      <c r="AA62" s="493" t="s">
        <v>492</v>
      </c>
      <c r="AB62" s="493" t="s">
        <v>492</v>
      </c>
      <c r="AC62" s="264">
        <v>1</v>
      </c>
      <c r="AD62" s="224">
        <v>6.9444444444444434E-2</v>
      </c>
      <c r="AE62" s="40">
        <f t="shared" si="39"/>
        <v>3.7083333333333335</v>
      </c>
      <c r="AF62" s="40">
        <f t="shared" si="41"/>
        <v>36.891666666666666</v>
      </c>
      <c r="AG62" s="454">
        <f t="shared" si="40"/>
        <v>1.54</v>
      </c>
      <c r="AH62" s="454">
        <f t="shared" si="32"/>
        <v>82.41</v>
      </c>
      <c r="AI62" s="99">
        <f t="shared" si="33"/>
        <v>0.18</v>
      </c>
      <c r="AJ62" s="98">
        <f t="shared" si="34"/>
        <v>97.9</v>
      </c>
      <c r="AK62" s="336" t="s">
        <v>123</v>
      </c>
      <c r="AL62" s="430" t="s">
        <v>124</v>
      </c>
      <c r="AM62" s="430" t="s">
        <v>124</v>
      </c>
      <c r="AN62" s="431" t="s">
        <v>124</v>
      </c>
      <c r="AO62" s="337">
        <f t="shared" si="35"/>
        <v>37.037037037037031</v>
      </c>
    </row>
    <row r="63" spans="1:41" ht="36">
      <c r="A63" s="462" t="s">
        <v>511</v>
      </c>
      <c r="B63" s="328">
        <v>1</v>
      </c>
      <c r="C63" s="328"/>
      <c r="D63" s="486"/>
      <c r="E63" s="440"/>
      <c r="F63" s="231"/>
      <c r="G63" s="451"/>
      <c r="H63" s="328"/>
      <c r="I63" s="474"/>
      <c r="J63" s="267">
        <v>6.25E-2</v>
      </c>
      <c r="K63" s="267"/>
      <c r="L63" s="381"/>
      <c r="M63" s="267"/>
      <c r="N63" s="275" t="s">
        <v>87</v>
      </c>
      <c r="O63" s="493" t="s">
        <v>494</v>
      </c>
      <c r="P63" s="493" t="s">
        <v>494</v>
      </c>
      <c r="Q63" s="223" t="s">
        <v>473</v>
      </c>
      <c r="R63" s="270">
        <v>1</v>
      </c>
      <c r="S63" s="264">
        <v>1</v>
      </c>
      <c r="T63" s="224">
        <f t="shared" si="29"/>
        <v>6.25E-2</v>
      </c>
      <c r="U63" s="224">
        <f t="shared" si="36"/>
        <v>3.7777777777777777</v>
      </c>
      <c r="V63" s="224">
        <f t="shared" si="37"/>
        <v>36.885416666666636</v>
      </c>
      <c r="W63" s="274">
        <f t="shared" si="42"/>
        <v>1.38</v>
      </c>
      <c r="X63" s="335">
        <f>ROUND(U63/$T$72*100,2)</f>
        <v>83.18</v>
      </c>
      <c r="Y63" s="99">
        <f t="shared" si="30"/>
        <v>0.17</v>
      </c>
      <c r="Z63" s="98">
        <f t="shared" si="31"/>
        <v>97.97</v>
      </c>
      <c r="AA63" s="223" t="s">
        <v>473</v>
      </c>
      <c r="AB63" s="223" t="s">
        <v>473</v>
      </c>
      <c r="AC63" s="264">
        <v>1</v>
      </c>
      <c r="AD63" s="224">
        <v>2.7777777777777776E-2</v>
      </c>
      <c r="AE63" s="40">
        <f t="shared" si="39"/>
        <v>3.7361111111111112</v>
      </c>
      <c r="AF63" s="40">
        <f t="shared" si="41"/>
        <v>36.919444444444444</v>
      </c>
      <c r="AG63" s="454">
        <f t="shared" si="40"/>
        <v>0.62</v>
      </c>
      <c r="AH63" s="454">
        <f t="shared" si="32"/>
        <v>83.02</v>
      </c>
      <c r="AI63" s="99">
        <f t="shared" si="33"/>
        <v>7.0000000000000007E-2</v>
      </c>
      <c r="AJ63" s="98">
        <f t="shared" si="34"/>
        <v>97.97</v>
      </c>
      <c r="AK63" s="336" t="s">
        <v>123</v>
      </c>
      <c r="AL63" s="430" t="s">
        <v>124</v>
      </c>
      <c r="AM63" s="430" t="s">
        <v>124</v>
      </c>
      <c r="AN63" s="431" t="s">
        <v>124</v>
      </c>
      <c r="AO63" s="337">
        <f t="shared" si="35"/>
        <v>44.444444444444443</v>
      </c>
    </row>
    <row r="64" spans="1:41" ht="36">
      <c r="A64" s="462" t="s">
        <v>512</v>
      </c>
      <c r="B64" s="328">
        <v>1</v>
      </c>
      <c r="C64" s="267"/>
      <c r="D64" s="486"/>
      <c r="E64" s="543"/>
      <c r="F64" s="267"/>
      <c r="G64" s="521"/>
      <c r="H64" s="267"/>
      <c r="I64" s="328"/>
      <c r="J64" s="451"/>
      <c r="K64" s="267"/>
      <c r="L64" s="381"/>
      <c r="M64" s="353">
        <v>1.3888888888888888E-2</v>
      </c>
      <c r="N64" s="275" t="s">
        <v>87</v>
      </c>
      <c r="O64" s="493" t="s">
        <v>494</v>
      </c>
      <c r="P64" s="493" t="s">
        <v>494</v>
      </c>
      <c r="Q64" s="223" t="s">
        <v>473</v>
      </c>
      <c r="R64" s="270">
        <v>1</v>
      </c>
      <c r="S64" s="264">
        <v>1</v>
      </c>
      <c r="T64" s="224">
        <f t="shared" si="29"/>
        <v>1.3888888888888888E-2</v>
      </c>
      <c r="U64" s="224">
        <f t="shared" si="36"/>
        <v>3.7916666666666665</v>
      </c>
      <c r="V64" s="224">
        <f t="shared" si="37"/>
        <v>36.899305555555522</v>
      </c>
      <c r="W64" s="274">
        <f t="shared" si="42"/>
        <v>0.31</v>
      </c>
      <c r="X64" s="335">
        <f>ROUND(U64/$T$72*100,2)</f>
        <v>83.49</v>
      </c>
      <c r="Y64" s="99">
        <f t="shared" si="30"/>
        <v>0.04</v>
      </c>
      <c r="Z64" s="98">
        <f t="shared" si="31"/>
        <v>98.01</v>
      </c>
      <c r="AA64" s="493" t="s">
        <v>494</v>
      </c>
      <c r="AB64" s="493" t="s">
        <v>494</v>
      </c>
      <c r="AC64" s="264">
        <v>1</v>
      </c>
      <c r="AD64" s="224">
        <v>1.3888888888888888E-2</v>
      </c>
      <c r="AE64" s="40">
        <f t="shared" si="39"/>
        <v>3.75</v>
      </c>
      <c r="AF64" s="40">
        <f t="shared" si="41"/>
        <v>36.93333333333333</v>
      </c>
      <c r="AG64" s="454">
        <f t="shared" si="40"/>
        <v>0.31</v>
      </c>
      <c r="AH64" s="454">
        <f t="shared" si="32"/>
        <v>83.33</v>
      </c>
      <c r="AI64" s="99">
        <f t="shared" si="33"/>
        <v>0.04</v>
      </c>
      <c r="AJ64" s="98">
        <f t="shared" si="34"/>
        <v>98.01</v>
      </c>
      <c r="AK64" s="336" t="s">
        <v>123</v>
      </c>
      <c r="AL64" s="430" t="s">
        <v>124</v>
      </c>
      <c r="AM64" s="430" t="s">
        <v>124</v>
      </c>
      <c r="AN64" s="431" t="s">
        <v>124</v>
      </c>
      <c r="AO64" s="337">
        <f t="shared" si="35"/>
        <v>100</v>
      </c>
    </row>
    <row r="65" spans="1:41" ht="36">
      <c r="A65" s="529" t="s">
        <v>513</v>
      </c>
      <c r="B65" s="328">
        <v>1</v>
      </c>
      <c r="C65" s="328"/>
      <c r="D65" s="328"/>
      <c r="E65" s="489"/>
      <c r="F65" s="469"/>
      <c r="G65" s="267">
        <v>4.1666666666666664E-2</v>
      </c>
      <c r="H65" s="267"/>
      <c r="I65" s="267"/>
      <c r="J65" s="451"/>
      <c r="K65" s="267"/>
      <c r="L65" s="381"/>
      <c r="M65" s="267"/>
      <c r="N65" s="275" t="s">
        <v>87</v>
      </c>
      <c r="O65" s="223" t="s">
        <v>473</v>
      </c>
      <c r="P65" s="223" t="s">
        <v>473</v>
      </c>
      <c r="Q65" s="223" t="s">
        <v>473</v>
      </c>
      <c r="R65" s="270">
        <v>1</v>
      </c>
      <c r="S65" s="264">
        <v>1</v>
      </c>
      <c r="T65" s="224">
        <f t="shared" si="29"/>
        <v>4.1666666666666664E-2</v>
      </c>
      <c r="U65" s="224">
        <f t="shared" si="36"/>
        <v>3.833333333333333</v>
      </c>
      <c r="V65" s="224">
        <f t="shared" si="37"/>
        <v>36.940972222222186</v>
      </c>
      <c r="W65" s="274">
        <f t="shared" si="42"/>
        <v>0.92</v>
      </c>
      <c r="X65" s="335">
        <f>ROUND(U65/$T$72*100,2)</f>
        <v>84.4</v>
      </c>
      <c r="Y65" s="99">
        <f t="shared" si="30"/>
        <v>0.11</v>
      </c>
      <c r="Z65" s="98">
        <f t="shared" si="31"/>
        <v>98.12</v>
      </c>
      <c r="AA65" s="223" t="s">
        <v>473</v>
      </c>
      <c r="AB65" s="223" t="s">
        <v>473</v>
      </c>
      <c r="AC65" s="264">
        <v>1</v>
      </c>
      <c r="AD65" s="224">
        <v>4.1666666666666664E-2</v>
      </c>
      <c r="AE65" s="40">
        <f t="shared" si="39"/>
        <v>3.7916666666666665</v>
      </c>
      <c r="AF65" s="40">
        <f t="shared" si="41"/>
        <v>36.974999999999994</v>
      </c>
      <c r="AG65" s="454">
        <f t="shared" si="40"/>
        <v>0.93</v>
      </c>
      <c r="AH65" s="454">
        <f t="shared" si="32"/>
        <v>84.26</v>
      </c>
      <c r="AI65" s="99">
        <f t="shared" si="33"/>
        <v>0.11</v>
      </c>
      <c r="AJ65" s="98">
        <f t="shared" si="34"/>
        <v>98.12</v>
      </c>
      <c r="AK65" s="336" t="s">
        <v>123</v>
      </c>
      <c r="AL65" s="430" t="s">
        <v>124</v>
      </c>
      <c r="AM65" s="430" t="s">
        <v>124</v>
      </c>
      <c r="AN65" s="431" t="s">
        <v>124</v>
      </c>
      <c r="AO65" s="337">
        <f t="shared" si="35"/>
        <v>100</v>
      </c>
    </row>
    <row r="66" spans="1:41" ht="36">
      <c r="A66" s="462" t="s">
        <v>514</v>
      </c>
      <c r="B66" s="328">
        <v>1</v>
      </c>
      <c r="C66" s="267"/>
      <c r="D66" s="328"/>
      <c r="E66" s="328"/>
      <c r="F66" s="436"/>
      <c r="G66" s="440"/>
      <c r="H66" s="267">
        <v>4.1666666666666664E-2</v>
      </c>
      <c r="I66" s="328"/>
      <c r="J66" s="485"/>
      <c r="K66" s="473"/>
      <c r="L66" s="365"/>
      <c r="M66" s="267"/>
      <c r="N66" s="275" t="s">
        <v>87</v>
      </c>
      <c r="O66" s="223" t="s">
        <v>473</v>
      </c>
      <c r="P66" s="223" t="s">
        <v>473</v>
      </c>
      <c r="Q66" s="223" t="s">
        <v>473</v>
      </c>
      <c r="R66" s="270">
        <v>1</v>
      </c>
      <c r="S66" s="264">
        <v>1</v>
      </c>
      <c r="T66" s="224">
        <f t="shared" si="29"/>
        <v>4.1666666666666664E-2</v>
      </c>
      <c r="U66" s="224">
        <f t="shared" si="36"/>
        <v>3.8749999999999996</v>
      </c>
      <c r="V66" s="224">
        <f t="shared" si="37"/>
        <v>36.98263888888885</v>
      </c>
      <c r="W66" s="274">
        <f t="shared" si="42"/>
        <v>0.92</v>
      </c>
      <c r="X66" s="335">
        <f>ROUND(U66/$T$72*100,2)</f>
        <v>85.32</v>
      </c>
      <c r="Y66" s="99">
        <f t="shared" si="30"/>
        <v>0.11</v>
      </c>
      <c r="Z66" s="98">
        <f t="shared" si="31"/>
        <v>98.23</v>
      </c>
      <c r="AA66" s="223" t="s">
        <v>473</v>
      </c>
      <c r="AB66" s="223" t="s">
        <v>473</v>
      </c>
      <c r="AC66" s="264">
        <v>1</v>
      </c>
      <c r="AD66" s="224">
        <v>4.1666666666666664E-2</v>
      </c>
      <c r="AE66" s="40">
        <f t="shared" si="39"/>
        <v>3.833333333333333</v>
      </c>
      <c r="AF66" s="40">
        <f t="shared" si="41"/>
        <v>37.016666666666659</v>
      </c>
      <c r="AG66" s="454">
        <f>ROUND(AD66/$AD$72*100,2)</f>
        <v>0.93</v>
      </c>
      <c r="AH66" s="454">
        <f>ROUND(AE66/$AD$72*100,2)</f>
        <v>85.19</v>
      </c>
      <c r="AI66" s="99">
        <f t="shared" si="33"/>
        <v>0.11</v>
      </c>
      <c r="AJ66" s="98">
        <f t="shared" si="34"/>
        <v>98.23</v>
      </c>
      <c r="AK66" s="336" t="s">
        <v>123</v>
      </c>
      <c r="AL66" s="430" t="s">
        <v>124</v>
      </c>
      <c r="AM66" s="430" t="s">
        <v>124</v>
      </c>
      <c r="AN66" s="431" t="s">
        <v>124</v>
      </c>
      <c r="AO66" s="337">
        <f>AD66/T66*100</f>
        <v>100</v>
      </c>
    </row>
    <row r="67" spans="1:41" ht="47.4">
      <c r="A67" s="512" t="s">
        <v>116</v>
      </c>
      <c r="B67" s="461"/>
      <c r="C67" s="513">
        <f>SUM(C52:C66)</f>
        <v>0.125</v>
      </c>
      <c r="D67" s="513">
        <f>SUM(D52:D66)</f>
        <v>2.0833333333333332E-2</v>
      </c>
      <c r="E67" s="513">
        <f>SUM(E52:E66)</f>
        <v>0.27083333333333331</v>
      </c>
      <c r="F67" s="513">
        <f t="shared" ref="F67:J67" si="43">SUM(F52:F66)</f>
        <v>4.1666666666666664E-2</v>
      </c>
      <c r="G67" s="513">
        <f t="shared" si="43"/>
        <v>4.1666666666666664E-2</v>
      </c>
      <c r="H67" s="523">
        <f t="shared" si="43"/>
        <v>4.1666666666666664E-2</v>
      </c>
      <c r="I67" s="524">
        <f t="shared" si="43"/>
        <v>1.3888888888888888E-2</v>
      </c>
      <c r="J67" s="514">
        <f t="shared" si="43"/>
        <v>6.25E-2</v>
      </c>
      <c r="K67" s="514">
        <f>SUM(K52:K66)</f>
        <v>0.10416666666666666</v>
      </c>
      <c r="L67" s="514">
        <f>SUM(L52:L66)</f>
        <v>4.1666666666666664E-2</v>
      </c>
      <c r="M67" s="514">
        <f>SUM(M52:M66)</f>
        <v>2.7777777777777776E-2</v>
      </c>
      <c r="N67" s="515"/>
      <c r="O67" s="515"/>
      <c r="P67" s="515"/>
      <c r="Q67" s="515"/>
      <c r="R67" s="515"/>
      <c r="S67" s="516"/>
      <c r="T67" s="514">
        <f>SUM(T52:T66)</f>
        <v>0.79166666666666652</v>
      </c>
      <c r="U67" s="514">
        <f>U66</f>
        <v>3.8749999999999996</v>
      </c>
      <c r="V67" s="514">
        <f>V66</f>
        <v>36.98263888888885</v>
      </c>
      <c r="W67" s="515">
        <f t="shared" si="42"/>
        <v>17.43</v>
      </c>
      <c r="X67" s="515">
        <f>ROUND(U67/$T$72*100,2)</f>
        <v>85.32</v>
      </c>
      <c r="Y67" s="517">
        <f>ROUND(T67/$U$16*100,2)</f>
        <v>2.1</v>
      </c>
      <c r="Z67" s="518">
        <f>ROUND(V67/$U$16*100,2)</f>
        <v>98.23</v>
      </c>
      <c r="AA67" s="515"/>
      <c r="AB67" s="515"/>
      <c r="AC67" s="515"/>
      <c r="AD67" s="514">
        <f>SUM(AD52:AD66)</f>
        <v>0.59027777777777768</v>
      </c>
      <c r="AE67" s="514">
        <f>AE66</f>
        <v>3.833333333333333</v>
      </c>
      <c r="AF67" s="514">
        <f>AF66</f>
        <v>37.016666666666659</v>
      </c>
      <c r="AG67" s="515">
        <f>ROUND(AD67/$AD$72*100,2)</f>
        <v>13.12</v>
      </c>
      <c r="AH67" s="515">
        <f>ROUND(AE67/$AD$72*100,2)</f>
        <v>85.19</v>
      </c>
      <c r="AI67" s="103">
        <f t="shared" si="33"/>
        <v>1.57</v>
      </c>
      <c r="AJ67" s="104">
        <f t="shared" si="34"/>
        <v>98.23</v>
      </c>
      <c r="AK67" s="519"/>
      <c r="AL67" s="515"/>
      <c r="AM67" s="515"/>
      <c r="AN67" s="520"/>
      <c r="AO67" s="520"/>
    </row>
    <row r="68" spans="1:41" ht="47.4">
      <c r="A68" s="504" t="s">
        <v>515</v>
      </c>
      <c r="B68" s="631"/>
      <c r="C68" s="631"/>
      <c r="D68" s="631"/>
      <c r="E68" s="631"/>
      <c r="F68" s="631"/>
      <c r="G68" s="631"/>
      <c r="H68" s="631"/>
      <c r="I68" s="631"/>
      <c r="J68" s="631"/>
      <c r="K68" s="631"/>
      <c r="L68" s="631"/>
      <c r="M68" s="631"/>
      <c r="N68" s="631"/>
      <c r="O68" s="631"/>
      <c r="P68" s="631"/>
      <c r="Q68" s="631"/>
      <c r="R68" s="631"/>
      <c r="S68" s="631"/>
      <c r="T68" s="631"/>
      <c r="U68" s="631"/>
      <c r="V68" s="631"/>
      <c r="W68" s="631"/>
      <c r="X68" s="631"/>
      <c r="Y68" s="631"/>
      <c r="Z68" s="631"/>
      <c r="AA68" s="632"/>
      <c r="AB68" s="632"/>
      <c r="AC68" s="632"/>
      <c r="AD68" s="632"/>
      <c r="AE68" s="632"/>
      <c r="AF68" s="632"/>
      <c r="AG68" s="632"/>
      <c r="AH68" s="632"/>
      <c r="AI68" s="631"/>
      <c r="AJ68" s="631"/>
      <c r="AK68" s="631"/>
      <c r="AL68" s="631"/>
      <c r="AM68" s="631"/>
      <c r="AN68" s="631"/>
      <c r="AO68" s="631"/>
    </row>
    <row r="69" spans="1:41" ht="36">
      <c r="A69" s="506" t="s">
        <v>516</v>
      </c>
      <c r="B69" s="138">
        <v>3</v>
      </c>
      <c r="C69" s="267">
        <v>0.16666666666666666</v>
      </c>
      <c r="D69" s="267"/>
      <c r="E69" s="267">
        <v>0.16666666666666666</v>
      </c>
      <c r="F69" s="267"/>
      <c r="G69" s="267"/>
      <c r="H69" s="267">
        <v>0.16666666666666666</v>
      </c>
      <c r="I69" s="267"/>
      <c r="J69" s="267"/>
      <c r="K69" s="267">
        <v>0.16666666666666666</v>
      </c>
      <c r="L69" s="267"/>
      <c r="M69" s="267"/>
      <c r="N69" s="275" t="s">
        <v>87</v>
      </c>
      <c r="O69" s="533" t="s">
        <v>485</v>
      </c>
      <c r="P69" s="533" t="s">
        <v>479</v>
      </c>
      <c r="Q69" s="223" t="s">
        <v>473</v>
      </c>
      <c r="R69" s="334">
        <v>3</v>
      </c>
      <c r="S69" s="264">
        <v>2</v>
      </c>
      <c r="T69" s="331">
        <f>SUM(C69:M69)</f>
        <v>0.66666666666666663</v>
      </c>
      <c r="U69" s="332">
        <f>U67+T69</f>
        <v>4.5416666666666661</v>
      </c>
      <c r="V69" s="224">
        <f>V67+T69</f>
        <v>37.649305555555515</v>
      </c>
      <c r="W69" s="274">
        <f>ROUND(T69/$T$72*100,2)</f>
        <v>14.68</v>
      </c>
      <c r="X69" s="333">
        <f>ROUND(U69/$T$72*100,2)</f>
        <v>100</v>
      </c>
      <c r="Y69" s="99">
        <f>ROUND(T69/$U$17*100,2)</f>
        <v>1.77</v>
      </c>
      <c r="Z69" s="98">
        <f>ROUND(V69/$U$17*100,2)</f>
        <v>100</v>
      </c>
      <c r="AA69" s="42" t="s">
        <v>485</v>
      </c>
      <c r="AB69" s="42" t="s">
        <v>479</v>
      </c>
      <c r="AC69" s="264">
        <v>2</v>
      </c>
      <c r="AD69" s="331">
        <v>0.66666666666666663</v>
      </c>
      <c r="AE69" s="331">
        <f>AE67+AD69</f>
        <v>4.5</v>
      </c>
      <c r="AF69" s="331">
        <f>AF67+AD69</f>
        <v>37.683333333333323</v>
      </c>
      <c r="AG69" s="454">
        <f>ROUND(AD69/$AD$72*100,2)</f>
        <v>14.81</v>
      </c>
      <c r="AH69" s="454">
        <f>ROUND(AE69/$AD$72*100,2)</f>
        <v>100</v>
      </c>
      <c r="AI69" s="99">
        <f t="shared" ref="AI69:AI70" si="44">ROUND(AD69/$Y$17*100,2)</f>
        <v>1.77</v>
      </c>
      <c r="AJ69" s="98">
        <f t="shared" ref="AJ69:AJ70" si="45">ROUND(AF69/$Y$17*100,2)</f>
        <v>100</v>
      </c>
      <c r="AK69" s="276" t="s">
        <v>90</v>
      </c>
      <c r="AL69" s="266">
        <v>100</v>
      </c>
      <c r="AM69" s="266">
        <v>81</v>
      </c>
      <c r="AN69" s="496" t="s">
        <v>124</v>
      </c>
      <c r="AO69" s="337">
        <f t="shared" ref="AO69" si="46">AD69/T69*100</f>
        <v>100</v>
      </c>
    </row>
    <row r="70" spans="1:41" ht="47.4">
      <c r="A70" s="507" t="s">
        <v>116</v>
      </c>
      <c r="B70" s="505"/>
      <c r="C70" s="508">
        <f t="shared" ref="C70:M70" si="47">SUM(C69:C69)</f>
        <v>0.16666666666666666</v>
      </c>
      <c r="D70" s="508">
        <f t="shared" si="47"/>
        <v>0</v>
      </c>
      <c r="E70" s="508">
        <f t="shared" si="47"/>
        <v>0.16666666666666666</v>
      </c>
      <c r="F70" s="508">
        <f t="shared" si="47"/>
        <v>0</v>
      </c>
      <c r="G70" s="508">
        <f t="shared" si="47"/>
        <v>0</v>
      </c>
      <c r="H70" s="508">
        <f t="shared" si="47"/>
        <v>0.16666666666666666</v>
      </c>
      <c r="I70" s="508">
        <f t="shared" si="47"/>
        <v>0</v>
      </c>
      <c r="J70" s="508">
        <f t="shared" si="47"/>
        <v>0</v>
      </c>
      <c r="K70" s="508">
        <f t="shared" si="47"/>
        <v>0.16666666666666666</v>
      </c>
      <c r="L70" s="508">
        <f t="shared" si="47"/>
        <v>0</v>
      </c>
      <c r="M70" s="508">
        <f t="shared" si="47"/>
        <v>0</v>
      </c>
      <c r="N70" s="505"/>
      <c r="O70" s="505"/>
      <c r="P70" s="505"/>
      <c r="Q70" s="508"/>
      <c r="R70" s="508"/>
      <c r="S70" s="509"/>
      <c r="T70" s="509">
        <f>SUM(T69:T69)</f>
        <v>0.66666666666666663</v>
      </c>
      <c r="U70" s="527">
        <f>U69</f>
        <v>4.5416666666666661</v>
      </c>
      <c r="V70" s="527">
        <f>V69</f>
        <v>37.649305555555515</v>
      </c>
      <c r="W70" s="490">
        <f>ROUND(T70/$T$72*100,2)</f>
        <v>14.68</v>
      </c>
      <c r="X70" s="490">
        <f>ROUND(U70/$T$72*100,2)</f>
        <v>100</v>
      </c>
      <c r="Y70" s="548">
        <f>ROUND(T70/$U$17*100,2)</f>
        <v>1.77</v>
      </c>
      <c r="Z70" s="549">
        <f>ROUND(V70/$U$17*100,2)</f>
        <v>100</v>
      </c>
      <c r="AA70" s="535"/>
      <c r="AB70" s="535"/>
      <c r="AC70" s="536"/>
      <c r="AD70" s="535">
        <f>AD69</f>
        <v>0.66666666666666663</v>
      </c>
      <c r="AE70" s="552">
        <f>AE69</f>
        <v>4.5</v>
      </c>
      <c r="AF70" s="572">
        <f>AF69</f>
        <v>37.683333333333323</v>
      </c>
      <c r="AG70" s="555">
        <f>ROUND(AD70/$AD$72*100,2)</f>
        <v>14.81</v>
      </c>
      <c r="AH70" s="555">
        <f>ROUND(AE70/$AD$72*100,2)</f>
        <v>100</v>
      </c>
      <c r="AI70" s="573">
        <f t="shared" si="44"/>
        <v>1.77</v>
      </c>
      <c r="AJ70" s="549">
        <f t="shared" si="45"/>
        <v>100</v>
      </c>
      <c r="AK70" s="511"/>
      <c r="AL70" s="511"/>
      <c r="AM70" s="511"/>
      <c r="AN70" s="511"/>
      <c r="AO70" s="511"/>
    </row>
    <row r="71" spans="1:41" s="29" customFormat="1" ht="15" customHeight="1"/>
    <row r="72" spans="1:41" ht="36">
      <c r="A72" s="417" t="s">
        <v>150</v>
      </c>
      <c r="B72" s="418"/>
      <c r="C72" s="419">
        <f t="shared" ref="C72:M72" si="48">C70+C67+C50+C28+C25</f>
        <v>0.54166666666666663</v>
      </c>
      <c r="D72" s="419">
        <f t="shared" si="48"/>
        <v>0.37500000000000006</v>
      </c>
      <c r="E72" s="419">
        <f t="shared" si="48"/>
        <v>0.52083333333333337</v>
      </c>
      <c r="F72" s="419">
        <f t="shared" si="48"/>
        <v>0.3125</v>
      </c>
      <c r="G72" s="419">
        <f t="shared" si="48"/>
        <v>0.27083333333333331</v>
      </c>
      <c r="H72" s="419">
        <f t="shared" si="48"/>
        <v>0.41666666666666669</v>
      </c>
      <c r="I72" s="419">
        <f t="shared" si="48"/>
        <v>0.3888888888888889</v>
      </c>
      <c r="J72" s="419">
        <f t="shared" si="48"/>
        <v>0.27083333333333331</v>
      </c>
      <c r="K72" s="419">
        <f t="shared" si="48"/>
        <v>0.52083333333333337</v>
      </c>
      <c r="L72" s="419">
        <f t="shared" si="48"/>
        <v>0.47916666666666669</v>
      </c>
      <c r="M72" s="419">
        <f t="shared" si="48"/>
        <v>0.44444444444444448</v>
      </c>
      <c r="N72" s="420" t="s">
        <v>116</v>
      </c>
      <c r="O72" s="421">
        <f>SUM(C72:M72)</f>
        <v>4.541666666666667</v>
      </c>
      <c r="P72" s="422"/>
      <c r="Q72" s="422"/>
      <c r="R72" s="422"/>
      <c r="S72" s="422"/>
      <c r="T72" s="419">
        <f>T70+T67+T50+T28+T25</f>
        <v>4.5416666666666661</v>
      </c>
      <c r="U72" s="419">
        <f>U70</f>
        <v>4.5416666666666661</v>
      </c>
      <c r="V72" s="419">
        <f>V70</f>
        <v>37.649305555555515</v>
      </c>
      <c r="W72" s="422">
        <f>ROUND(T72/$T$72*100,2)</f>
        <v>100</v>
      </c>
      <c r="X72" s="422">
        <f>ROUND(U72/$T$72*100,2)</f>
        <v>100</v>
      </c>
      <c r="Y72" s="423">
        <f>ROUND(T72/$U$16*100,2)</f>
        <v>12.06</v>
      </c>
      <c r="Z72" s="424">
        <f>ROUND(V72/$U$16*100,2)</f>
        <v>100</v>
      </c>
      <c r="AA72" s="422"/>
      <c r="AB72" s="422"/>
      <c r="AC72" s="422"/>
      <c r="AD72" s="419">
        <f>AD70+AD67+AD50+AD28+AD25</f>
        <v>4.4999999999999991</v>
      </c>
      <c r="AE72" s="419">
        <f>AE70</f>
        <v>4.5</v>
      </c>
      <c r="AF72" s="419">
        <f>AF70</f>
        <v>37.683333333333323</v>
      </c>
      <c r="AG72" s="422">
        <f>ROUND(AE72/$AD$72*100,2)</f>
        <v>100</v>
      </c>
      <c r="AH72" s="422">
        <f>ROUND(AE72/$AD$72*100,2)</f>
        <v>100</v>
      </c>
      <c r="AI72" s="565">
        <f t="shared" ref="AI72" si="49">ROUND(AD72/$Y$17*100,2)</f>
        <v>11.94</v>
      </c>
      <c r="AJ72" s="566">
        <f t="shared" ref="AJ72" si="50">ROUND(AF72/$Y$17*100,2)</f>
        <v>100</v>
      </c>
      <c r="AK72" s="418"/>
      <c r="AL72" s="418"/>
      <c r="AM72" s="418"/>
      <c r="AN72" s="418"/>
      <c r="AO72" s="418"/>
    </row>
    <row r="73" spans="1:41" s="29" customForma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6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</row>
    <row r="74" spans="1:41" ht="36">
      <c r="A74" s="425" t="s">
        <v>151</v>
      </c>
      <c r="B74" s="426"/>
      <c r="C74" s="427">
        <f t="shared" ref="C74:M74" si="51">(C72/$O$72)*100</f>
        <v>11.926605504587155</v>
      </c>
      <c r="D74" s="427">
        <f t="shared" si="51"/>
        <v>8.2568807339449553</v>
      </c>
      <c r="E74" s="427">
        <f t="shared" si="51"/>
        <v>11.467889908256881</v>
      </c>
      <c r="F74" s="427">
        <f t="shared" si="51"/>
        <v>6.8807339449541276</v>
      </c>
      <c r="G74" s="427">
        <f t="shared" si="51"/>
        <v>5.9633027522935773</v>
      </c>
      <c r="H74" s="427">
        <f t="shared" si="51"/>
        <v>9.1743119266055029</v>
      </c>
      <c r="I74" s="427">
        <f t="shared" si="51"/>
        <v>8.5626911314984699</v>
      </c>
      <c r="J74" s="427">
        <f t="shared" si="51"/>
        <v>5.9633027522935773</v>
      </c>
      <c r="K74" s="427">
        <f t="shared" si="51"/>
        <v>11.467889908256881</v>
      </c>
      <c r="L74" s="427">
        <f t="shared" si="51"/>
        <v>10.55045871559633</v>
      </c>
      <c r="M74" s="427">
        <f t="shared" si="51"/>
        <v>9.7859327217125376</v>
      </c>
      <c r="N74" s="428" t="s">
        <v>116</v>
      </c>
      <c r="O74" s="427">
        <f>SUM(C74:M74)</f>
        <v>100</v>
      </c>
      <c r="P74" s="429"/>
      <c r="Q74" s="429"/>
      <c r="R74" s="429"/>
      <c r="S74" s="429"/>
      <c r="T74" s="429"/>
      <c r="U74" s="429"/>
      <c r="V74" s="429"/>
      <c r="W74" s="429"/>
      <c r="X74" s="429"/>
      <c r="Y74" s="429"/>
      <c r="Z74" s="429"/>
      <c r="AA74" s="429"/>
      <c r="AB74" s="429"/>
      <c r="AC74" s="429"/>
      <c r="AD74" s="429"/>
      <c r="AE74" s="429"/>
      <c r="AF74" s="429"/>
      <c r="AG74" s="429"/>
      <c r="AH74" s="429"/>
      <c r="AI74" s="429"/>
      <c r="AJ74" s="429"/>
      <c r="AK74" s="429"/>
      <c r="AL74" s="429"/>
      <c r="AM74" s="429"/>
      <c r="AN74" s="429"/>
      <c r="AO74" s="429"/>
    </row>
    <row r="81" spans="30:32" ht="36">
      <c r="AD81" s="560"/>
      <c r="AE81" s="560"/>
      <c r="AF81" s="561"/>
    </row>
    <row r="82" spans="30:32" ht="36">
      <c r="AD82" s="560"/>
      <c r="AE82" s="560"/>
      <c r="AF82" s="561"/>
    </row>
    <row r="83" spans="30:32" ht="36">
      <c r="AD83" s="560"/>
      <c r="AE83" s="560"/>
      <c r="AF83" s="561"/>
    </row>
    <row r="84" spans="30:32" ht="36">
      <c r="AD84" s="560"/>
      <c r="AE84" s="560"/>
      <c r="AF84" s="561"/>
    </row>
    <row r="85" spans="30:32">
      <c r="AD85" s="561"/>
      <c r="AE85" s="561"/>
      <c r="AF85" s="561"/>
    </row>
    <row r="86" spans="30:32">
      <c r="AD86" s="561"/>
      <c r="AE86" s="561"/>
      <c r="AF86" s="561"/>
    </row>
    <row r="87" spans="30:32">
      <c r="AD87" s="561"/>
      <c r="AE87" s="561"/>
      <c r="AF87" s="561"/>
    </row>
    <row r="96" spans="30:32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</sheetData>
  <mergeCells count="20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51:AO51"/>
    <mergeCell ref="B68:AO68"/>
    <mergeCell ref="AK21:AM21"/>
    <mergeCell ref="AN21:AO21"/>
    <mergeCell ref="B23:AO23"/>
    <mergeCell ref="B26:AO26"/>
    <mergeCell ref="B29:AO29"/>
    <mergeCell ref="AA21:AJ21"/>
  </mergeCells>
  <conditionalFormatting sqref="AO52:AO66 AN30:AO49">
    <cfRule type="cellIs" dxfId="3" priority="8" operator="greaterThan">
      <formula>100</formula>
    </cfRule>
  </conditionalFormatting>
  <conditionalFormatting sqref="AO24">
    <cfRule type="cellIs" dxfId="2" priority="6" operator="greaterThan">
      <formula>100</formula>
    </cfRule>
  </conditionalFormatting>
  <conditionalFormatting sqref="AO27">
    <cfRule type="cellIs" dxfId="1" priority="5" operator="greaterThan">
      <formula>100</formula>
    </cfRule>
  </conditionalFormatting>
  <conditionalFormatting sqref="AO69">
    <cfRule type="cellIs" dxfId="0" priority="1" operator="greaterThan">
      <formula>100</formula>
    </cfRule>
  </conditionalFormatting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dcterms:created xsi:type="dcterms:W3CDTF">2021-11-28T15:09:55Z</dcterms:created>
  <dcterms:modified xsi:type="dcterms:W3CDTF">2022-01-30T07:10:15Z</dcterms:modified>
  <cp:category/>
  <cp:contentStatus/>
</cp:coreProperties>
</file>