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310" windowHeight="3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1" i="1" l="1"/>
  <c r="E142" i="1"/>
  <c r="E140" i="1"/>
  <c r="D141" i="1"/>
  <c r="D142" i="1"/>
  <c r="D140" i="1"/>
  <c r="B131" i="1"/>
  <c r="A118" i="1"/>
  <c r="F103" i="1"/>
  <c r="F104" i="1"/>
  <c r="F102" i="1"/>
  <c r="F105" i="1"/>
  <c r="F97" i="1"/>
  <c r="F95" i="1"/>
  <c r="F96" i="1"/>
  <c r="F94" i="1"/>
  <c r="F88" i="1"/>
  <c r="F86" i="1"/>
  <c r="F87" i="1"/>
  <c r="F85" i="1"/>
  <c r="F80" i="1"/>
  <c r="F81" i="1"/>
  <c r="F82" i="1"/>
  <c r="F79" i="1"/>
  <c r="C66" i="1"/>
  <c r="F66" i="1" s="1"/>
  <c r="C67" i="1"/>
  <c r="F67" i="1" s="1"/>
  <c r="C68" i="1"/>
  <c r="F68" i="1" s="1"/>
  <c r="C69" i="1"/>
  <c r="F69" i="1" s="1"/>
  <c r="C65" i="1"/>
  <c r="F65" i="1" s="1"/>
  <c r="F44" i="1"/>
  <c r="C48" i="1" s="1"/>
  <c r="D49" i="1" s="1"/>
  <c r="E48" i="1" s="1"/>
  <c r="E50" i="1" s="1"/>
  <c r="C20" i="1"/>
  <c r="B26" i="1"/>
  <c r="A30" i="1" s="1"/>
  <c r="D18" i="1"/>
  <c r="D16" i="1"/>
  <c r="G7" i="1"/>
  <c r="G8" i="1"/>
  <c r="G9" i="1"/>
  <c r="G10" i="1"/>
  <c r="G6" i="1"/>
  <c r="F7" i="1"/>
  <c r="F8" i="1"/>
  <c r="F9" i="1"/>
  <c r="F10" i="1"/>
  <c r="F6" i="1"/>
  <c r="E7" i="1"/>
  <c r="E8" i="1"/>
  <c r="E9" i="1"/>
  <c r="E10" i="1"/>
  <c r="E6" i="1"/>
  <c r="D11" i="1"/>
  <c r="D13" i="1" s="1"/>
  <c r="C11" i="1"/>
  <c r="C12" i="1" s="1"/>
  <c r="G11" i="1" l="1"/>
  <c r="E11" i="1"/>
  <c r="F11" i="1"/>
  <c r="I12" i="2"/>
  <c r="I11" i="2"/>
  <c r="I10" i="2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<sst xmlns="http://schemas.openxmlformats.org/spreadsheetml/2006/main" count="193" uniqueCount="154">
  <si>
    <t>Calculate R</t>
  </si>
  <si>
    <t>Formula to be used</t>
  </si>
  <si>
    <t>Valid</t>
  </si>
  <si>
    <t>5.00</t>
  </si>
  <si>
    <t>7.00</t>
  </si>
  <si>
    <t>8.00</t>
  </si>
  <si>
    <t>9.00</t>
  </si>
  <si>
    <t>10.00</t>
  </si>
  <si>
    <t>11.00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</si>
  <si>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</si>
  <si>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</si>
  <si>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</si>
  <si>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</si>
  <si>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</si>
  <si>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</si>
  <si>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</si>
  <si>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</si>
  <si>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</si>
  <si>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</si>
  <si>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</si>
  <si>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</si>
  <si>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</si>
  <si>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27.00</t>
  </si>
  <si>
    <t>28.00</t>
  </si>
  <si>
    <t>29.00</t>
  </si>
  <si>
    <t>30.00</t>
  </si>
  <si>
    <t>32.00</t>
  </si>
  <si>
    <t>33.00</t>
  </si>
  <si>
    <t>37.00</t>
  </si>
  <si>
    <t>39.00</t>
  </si>
  <si>
    <t>40.00</t>
  </si>
  <si>
    <t>42.00</t>
  </si>
  <si>
    <t>43.00</t>
  </si>
  <si>
    <t>45.00</t>
  </si>
  <si>
    <t>46.00</t>
  </si>
  <si>
    <t>47.00</t>
  </si>
  <si>
    <t>48.00</t>
  </si>
  <si>
    <t>49.00</t>
  </si>
  <si>
    <t>50.00</t>
  </si>
  <si>
    <t>51.00</t>
  </si>
  <si>
    <t>52.00</t>
  </si>
  <si>
    <t>53.00</t>
  </si>
  <si>
    <t>54.00</t>
  </si>
  <si>
    <t>55.00</t>
  </si>
  <si>
    <t>57.00</t>
  </si>
  <si>
    <t>63.00</t>
  </si>
  <si>
    <t>64.00</t>
  </si>
  <si>
    <t>68.00</t>
  </si>
  <si>
    <t>Total</t>
  </si>
  <si>
    <t>0-10</t>
  </si>
  <si>
    <t>11--15</t>
  </si>
  <si>
    <t>16-20</t>
  </si>
  <si>
    <t>21-25</t>
  </si>
  <si>
    <t>26-30</t>
  </si>
  <si>
    <t>31-35</t>
  </si>
  <si>
    <t>36-40</t>
  </si>
  <si>
    <t>40-50</t>
  </si>
  <si>
    <t>51-60</t>
  </si>
  <si>
    <t>The Gathering Age Breakdown as a %</t>
  </si>
  <si>
    <t>Student</t>
  </si>
  <si>
    <t>Emile</t>
  </si>
  <si>
    <t>Dimitri</t>
  </si>
  <si>
    <t>Adam</t>
  </si>
  <si>
    <t>Laura</t>
  </si>
  <si>
    <t>Alex</t>
  </si>
  <si>
    <t>N=</t>
  </si>
  <si>
    <t>x</t>
  </si>
  <si>
    <t>y</t>
  </si>
  <si>
    <t>SUM of x Squ</t>
  </si>
  <si>
    <t>SUM of y Squ</t>
  </si>
  <si>
    <t>xsqu</t>
  </si>
  <si>
    <t>xy</t>
  </si>
  <si>
    <t>ysqu</t>
  </si>
  <si>
    <t>n times the sum of x*y</t>
  </si>
  <si>
    <t>sum of x times the sum of y</t>
  </si>
  <si>
    <t xml:space="preserve">Subtract the above 2 answers </t>
  </si>
  <si>
    <t xml:space="preserve">THE NUM </t>
  </si>
  <si>
    <t>THE DENO</t>
  </si>
  <si>
    <t>Divide</t>
  </si>
  <si>
    <t>Pearson's R</t>
  </si>
  <si>
    <t>r squar shows the relationship</t>
  </si>
  <si>
    <t>or</t>
  </si>
  <si>
    <t>93% relationship</t>
  </si>
  <si>
    <t>Formula</t>
  </si>
  <si>
    <t>b1</t>
  </si>
  <si>
    <t>The Num is the same as pearsons r</t>
  </si>
  <si>
    <t>The Denom is done for us in the book</t>
  </si>
  <si>
    <t xml:space="preserve"> </t>
  </si>
  <si>
    <t xml:space="preserve"> =byx</t>
  </si>
  <si>
    <t>b0</t>
  </si>
  <si>
    <t>Sum y</t>
  </si>
  <si>
    <t>byx</t>
  </si>
  <si>
    <t>SumX</t>
  </si>
  <si>
    <t xml:space="preserve"> - </t>
  </si>
  <si>
    <t xml:space="preserve"> =</t>
  </si>
  <si>
    <t>Numer</t>
  </si>
  <si>
    <t>Denom</t>
  </si>
  <si>
    <t>Ayx</t>
  </si>
  <si>
    <t>Y=97.66 when x is 0</t>
  </si>
  <si>
    <t>x=100</t>
  </si>
  <si>
    <t>y = 97.66 - (.73*100)</t>
  </si>
  <si>
    <t>97.66 -73</t>
  </si>
  <si>
    <t xml:space="preserve"> = 24.66</t>
  </si>
  <si>
    <t>X 100, Y 24.66</t>
  </si>
  <si>
    <t>X 0, Y 97.66</t>
  </si>
  <si>
    <t xml:space="preserve">Compare Actual and Predicted </t>
  </si>
  <si>
    <t>Chem Act</t>
  </si>
  <si>
    <t>Chem Pre</t>
  </si>
  <si>
    <t>Y = 97.66309 - .72988X</t>
  </si>
  <si>
    <t>Diff</t>
  </si>
  <si>
    <t>Drama and Health| Drama and Althet</t>
  </si>
  <si>
    <t>Phsics, Chem, Algebra, Geo</t>
  </si>
  <si>
    <t xml:space="preserve">Drama Litera </t>
  </si>
  <si>
    <t xml:space="preserve">Physic and Geo and Liter &amp; Drama| -.95 Liter &amp; Geo </t>
  </si>
  <si>
    <t>Liter = 98.94 -.9 Algebra</t>
  </si>
  <si>
    <t xml:space="preserve"> -</t>
  </si>
  <si>
    <t>Al</t>
  </si>
  <si>
    <t>GEO</t>
  </si>
  <si>
    <t>CHEM</t>
  </si>
  <si>
    <t>DRAMA</t>
  </si>
  <si>
    <t xml:space="preserve">Drama is the closest but GEO would be if it was not negative </t>
  </si>
  <si>
    <t xml:space="preserve">Algebra is the furthest from accurate </t>
  </si>
  <si>
    <t xml:space="preserve"> + </t>
  </si>
  <si>
    <t>Algebra is closest | Chem not so much</t>
  </si>
  <si>
    <t>Algebra is closest | DRAMA not so much</t>
  </si>
  <si>
    <t>x = 0</t>
  </si>
  <si>
    <t>y = 41.12</t>
  </si>
  <si>
    <t>(0.41.12)</t>
  </si>
  <si>
    <t>X = 100</t>
  </si>
  <si>
    <t>y = 77.12</t>
  </si>
  <si>
    <t>(100, 77.12)</t>
  </si>
  <si>
    <t>x=55</t>
  </si>
  <si>
    <t>y=41.12 + .36*55</t>
  </si>
  <si>
    <t>(55,60.92)</t>
  </si>
  <si>
    <t>y= 41.12 + .37x</t>
  </si>
  <si>
    <t>See Page 495</t>
  </si>
  <si>
    <t>Liter = 87.34 - .91 GEOM</t>
  </si>
  <si>
    <t>X=0 &amp; X = 100</t>
  </si>
  <si>
    <t>(0,57.34)</t>
  </si>
  <si>
    <t>87.34-91</t>
  </si>
  <si>
    <t>(100, -3.66)</t>
  </si>
  <si>
    <t xml:space="preserve"> -.95Squr</t>
  </si>
  <si>
    <t xml:space="preserve">Yes, it is a great predictor </t>
  </si>
  <si>
    <t>Julie</t>
  </si>
  <si>
    <t>Jack</t>
  </si>
  <si>
    <t>Jill</t>
  </si>
  <si>
    <t>Liter Act</t>
  </si>
  <si>
    <t>Actual</t>
  </si>
  <si>
    <t>ACTUAL</t>
  </si>
  <si>
    <t>LITER</t>
  </si>
  <si>
    <t>PREDICT</t>
  </si>
  <si>
    <t>Differ</t>
  </si>
  <si>
    <t xml:space="preserve">Can't be - so 0 would be her score </t>
  </si>
  <si>
    <t xml:space="preserve">Don’t' know how to do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</si>
</sst>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#.0"/>
    <numFmt numFmtId="166" formatCode="###0.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top"/>
    </xf>
    <xf numFmtId="165" fontId="2" fillId="0" borderId="4" xfId="1" applyNumberFormat="1" applyFont="1" applyBorder="1" applyAlignment="1">
      <alignment horizontal="right" vertical="top"/>
    </xf>
    <xf numFmtId="165" fontId="2" fillId="0" borderId="5" xfId="1" applyNumberFormat="1" applyFont="1" applyBorder="1" applyAlignment="1">
      <alignment horizontal="right" vertical="top"/>
    </xf>
    <xf numFmtId="0" fontId="1" fillId="0" borderId="0" xfId="1"/>
    <xf numFmtId="0" fontId="2" fillId="0" borderId="6" xfId="1" applyFont="1" applyBorder="1" applyAlignment="1">
      <alignment horizontal="left" vertical="top" wrapText="1"/>
    </xf>
    <xf numFmtId="164" fontId="2" fillId="0" borderId="7" xfId="1" applyNumberFormat="1" applyFont="1" applyBorder="1" applyAlignment="1">
      <alignment horizontal="right" vertical="top"/>
    </xf>
    <xf numFmtId="165" fontId="2" fillId="0" borderId="8" xfId="1" applyNumberFormat="1" applyFont="1" applyBorder="1" applyAlignment="1">
      <alignment horizontal="right" vertical="top"/>
    </xf>
    <xf numFmtId="166" fontId="2" fillId="0" borderId="9" xfId="1" applyNumberFormat="1" applyFont="1" applyBorder="1" applyAlignment="1">
      <alignment horizontal="right" vertical="top"/>
    </xf>
    <xf numFmtId="166" fontId="2" fillId="0" borderId="8" xfId="1" applyNumberFormat="1" applyFont="1" applyBorder="1" applyAlignment="1">
      <alignment horizontal="right" vertical="top"/>
    </xf>
    <xf numFmtId="0" fontId="2" fillId="0" borderId="10" xfId="1" applyFont="1" applyBorder="1" applyAlignment="1">
      <alignment horizontal="left" vertical="top" wrapText="1"/>
    </xf>
    <xf numFmtId="164" fontId="2" fillId="0" borderId="11" xfId="1" applyNumberFormat="1" applyFont="1" applyBorder="1" applyAlignment="1">
      <alignment horizontal="right" vertical="top"/>
    </xf>
    <xf numFmtId="166" fontId="2" fillId="0" borderId="12" xfId="1" applyNumberFormat="1" applyFont="1" applyBorder="1" applyAlignment="1">
      <alignment horizontal="right" vertical="top"/>
    </xf>
    <xf numFmtId="0" fontId="2" fillId="0" borderId="13" xfId="1" applyFont="1" applyBorder="1" applyAlignment="1">
      <alignment horizontal="left" vertical="top" wrapText="1"/>
    </xf>
    <xf numFmtId="165" fontId="0" fillId="0" borderId="0" xfId="0" applyNumberFormat="1"/>
    <xf numFmtId="16" fontId="0" fillId="0" borderId="0" xfId="0" applyNumberFormat="1"/>
    <xf numFmtId="166" fontId="0" fillId="0" borderId="0" xfId="0" applyNumberFormat="1"/>
    <xf numFmtId="0" fontId="0" fillId="0" borderId="0" xfId="0" applyAlignment="1"/>
    <xf numFmtId="167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coremarkanalytics.com/blog/wp-content/uploads/2007/06/regression_variables.PNG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0</xdr:row>
      <xdr:rowOff>56333</xdr:rowOff>
    </xdr:from>
    <xdr:to>
      <xdr:col>7</xdr:col>
      <xdr:colOff>371475</xdr:colOff>
      <xdr:row>3</xdr:row>
      <xdr:rowOff>28574</xdr:rowOff>
    </xdr:to>
    <xdr:pic>
      <xdr:nvPicPr>
        <xdr:cNvPr id="2" name="Picture 1" descr="http://flylib.com/books/3/195/1/html/2/images/fig151_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56333"/>
          <a:ext cx="2114550" cy="543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32</xdr:row>
      <xdr:rowOff>152400</xdr:rowOff>
    </xdr:from>
    <xdr:to>
      <xdr:col>7</xdr:col>
      <xdr:colOff>28575</xdr:colOff>
      <xdr:row>39</xdr:row>
      <xdr:rowOff>19050</xdr:rowOff>
    </xdr:to>
    <xdr:pic>
      <xdr:nvPicPr>
        <xdr:cNvPr id="3" name="Picture 2" descr="http://coremarkanalytics.com/blog/wp-content/uploads/2007/06/regression_variables.PNG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1393"/>
        <a:stretch>
          <a:fillRect/>
        </a:stretch>
      </xdr:blipFill>
      <xdr:spPr bwMode="auto">
        <a:xfrm>
          <a:off x="942975" y="6248400"/>
          <a:ext cx="34099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A145" sqref="A145"/>
    </sheetView>
  </sheetViews>
  <sheetFormatPr defaultRowHeight="15" x14ac:dyDescent="0.25"/>
  <cols>
    <col min="1" max="1" width="9.5703125" bestFit="1" customWidth="1"/>
    <col min="4" max="4" width="9.5703125" bestFit="1" customWidth="1"/>
  </cols>
  <sheetData>
    <row r="1" spans="1:7" x14ac:dyDescent="0.25">
      <c r="A1" s="22">
        <v>13.1</v>
      </c>
    </row>
    <row r="2" spans="1:7" x14ac:dyDescent="0.25">
      <c r="A2" s="23" t="s">
        <v>0</v>
      </c>
      <c r="B2" s="23"/>
      <c r="C2" t="s">
        <v>1</v>
      </c>
    </row>
    <row r="5" spans="1:7" x14ac:dyDescent="0.25">
      <c r="B5" t="s">
        <v>59</v>
      </c>
      <c r="C5" t="s">
        <v>66</v>
      </c>
      <c r="D5" t="s">
        <v>67</v>
      </c>
      <c r="E5" t="s">
        <v>70</v>
      </c>
      <c r="F5" t="s">
        <v>71</v>
      </c>
      <c r="G5" t="s">
        <v>72</v>
      </c>
    </row>
    <row r="6" spans="1:7" x14ac:dyDescent="0.25">
      <c r="B6" t="s">
        <v>60</v>
      </c>
      <c r="C6">
        <v>14</v>
      </c>
      <c r="D6">
        <v>93</v>
      </c>
      <c r="E6">
        <f>C6*C6</f>
        <v>196</v>
      </c>
      <c r="F6">
        <f>C6*D6</f>
        <v>1302</v>
      </c>
      <c r="G6">
        <f>D6*D6</f>
        <v>8649</v>
      </c>
    </row>
    <row r="7" spans="1:7" x14ac:dyDescent="0.25">
      <c r="B7" t="s">
        <v>61</v>
      </c>
      <c r="C7">
        <v>8</v>
      </c>
      <c r="D7">
        <v>93</v>
      </c>
      <c r="E7">
        <f t="shared" ref="E7:E10" si="0">C7*C7</f>
        <v>64</v>
      </c>
      <c r="F7">
        <f t="shared" ref="F7:F10" si="1">C7*D7</f>
        <v>744</v>
      </c>
      <c r="G7">
        <f t="shared" ref="G7:G10" si="2">D7*D7</f>
        <v>8649</v>
      </c>
    </row>
    <row r="8" spans="1:7" x14ac:dyDescent="0.25">
      <c r="B8" t="s">
        <v>62</v>
      </c>
      <c r="C8">
        <v>7</v>
      </c>
      <c r="D8">
        <v>100</v>
      </c>
      <c r="E8">
        <f t="shared" si="0"/>
        <v>49</v>
      </c>
      <c r="F8">
        <f t="shared" si="1"/>
        <v>700</v>
      </c>
      <c r="G8">
        <f t="shared" si="2"/>
        <v>10000</v>
      </c>
    </row>
    <row r="9" spans="1:7" x14ac:dyDescent="0.25">
      <c r="B9" t="s">
        <v>63</v>
      </c>
      <c r="C9">
        <v>0</v>
      </c>
      <c r="D9">
        <v>85</v>
      </c>
      <c r="E9">
        <f t="shared" si="0"/>
        <v>0</v>
      </c>
      <c r="F9">
        <f t="shared" si="1"/>
        <v>0</v>
      </c>
      <c r="G9">
        <f t="shared" si="2"/>
        <v>7225</v>
      </c>
    </row>
    <row r="10" spans="1:7" x14ac:dyDescent="0.25">
      <c r="B10" t="s">
        <v>64</v>
      </c>
      <c r="C10">
        <v>92</v>
      </c>
      <c r="D10">
        <v>29</v>
      </c>
      <c r="E10">
        <f t="shared" si="0"/>
        <v>8464</v>
      </c>
      <c r="F10">
        <f t="shared" si="1"/>
        <v>2668</v>
      </c>
      <c r="G10">
        <f t="shared" si="2"/>
        <v>841</v>
      </c>
    </row>
    <row r="11" spans="1:7" x14ac:dyDescent="0.25">
      <c r="A11" t="s">
        <v>65</v>
      </c>
      <c r="B11">
        <v>5</v>
      </c>
      <c r="C11">
        <f>SUM(C6:C10)</f>
        <v>121</v>
      </c>
      <c r="D11">
        <f>SUM(D6:D10)</f>
        <v>400</v>
      </c>
      <c r="E11">
        <f>SUM(E6:E10)</f>
        <v>8773</v>
      </c>
      <c r="F11">
        <f>SUM(F6:F10)</f>
        <v>5414</v>
      </c>
      <c r="G11">
        <f>SUM(G6:G10)</f>
        <v>35364</v>
      </c>
    </row>
    <row r="12" spans="1:7" x14ac:dyDescent="0.25">
      <c r="A12" s="23" t="s">
        <v>68</v>
      </c>
      <c r="B12" s="23"/>
      <c r="C12">
        <f>C11*C11</f>
        <v>14641</v>
      </c>
    </row>
    <row r="13" spans="1:7" x14ac:dyDescent="0.25">
      <c r="B13" s="23" t="s">
        <v>69</v>
      </c>
      <c r="C13" s="23"/>
      <c r="D13">
        <f>D11*D11</f>
        <v>160000</v>
      </c>
    </row>
    <row r="15" spans="1:7" x14ac:dyDescent="0.25">
      <c r="A15" s="23" t="s">
        <v>73</v>
      </c>
      <c r="B15" s="23"/>
      <c r="C15" s="23"/>
    </row>
    <row r="16" spans="1:7" x14ac:dyDescent="0.25">
      <c r="B16">
        <v>5</v>
      </c>
      <c r="C16">
        <v>5414</v>
      </c>
      <c r="D16">
        <f>C16*B16</f>
        <v>27070</v>
      </c>
    </row>
    <row r="17" spans="1:5" x14ac:dyDescent="0.25">
      <c r="A17" s="23" t="s">
        <v>74</v>
      </c>
      <c r="B17" s="23"/>
      <c r="C17" s="23"/>
    </row>
    <row r="18" spans="1:5" x14ac:dyDescent="0.25">
      <c r="B18">
        <v>121</v>
      </c>
      <c r="C18">
        <v>400</v>
      </c>
      <c r="D18">
        <f>C18*B18</f>
        <v>48400</v>
      </c>
    </row>
    <row r="19" spans="1:5" x14ac:dyDescent="0.25">
      <c r="A19" s="23" t="s">
        <v>75</v>
      </c>
      <c r="B19" s="23"/>
      <c r="C19" s="23"/>
      <c r="D19" s="23"/>
    </row>
    <row r="20" spans="1:5" x14ac:dyDescent="0.25">
      <c r="A20">
        <v>27070</v>
      </c>
      <c r="B20">
        <v>48400</v>
      </c>
      <c r="C20">
        <f>A20-B20</f>
        <v>-21330</v>
      </c>
    </row>
    <row r="23" spans="1:5" x14ac:dyDescent="0.25">
      <c r="B23">
        <v>160000</v>
      </c>
      <c r="C23">
        <v>27070</v>
      </c>
      <c r="D23">
        <v>-21330</v>
      </c>
      <c r="E23" t="s">
        <v>76</v>
      </c>
    </row>
    <row r="24" spans="1:5" x14ac:dyDescent="0.25">
      <c r="D24" s="20">
        <v>22170.875</v>
      </c>
      <c r="E24" t="s">
        <v>77</v>
      </c>
    </row>
    <row r="25" spans="1:5" x14ac:dyDescent="0.25">
      <c r="A25" t="s">
        <v>78</v>
      </c>
    </row>
    <row r="26" spans="1:5" x14ac:dyDescent="0.25">
      <c r="A26">
        <v>-21330</v>
      </c>
      <c r="B26">
        <f>A26/A27</f>
        <v>-0.96207298990229295</v>
      </c>
      <c r="C26" t="s">
        <v>79</v>
      </c>
    </row>
    <row r="27" spans="1:5" x14ac:dyDescent="0.25">
      <c r="A27" s="20">
        <v>22170.875</v>
      </c>
    </row>
    <row r="29" spans="1:5" x14ac:dyDescent="0.25">
      <c r="A29" s="23" t="s">
        <v>80</v>
      </c>
      <c r="B29" s="23"/>
      <c r="C29" s="23"/>
    </row>
    <row r="30" spans="1:5" x14ac:dyDescent="0.25">
      <c r="A30">
        <f>B26*B26</f>
        <v>0.92558443789953748</v>
      </c>
    </row>
    <row r="31" spans="1:5" x14ac:dyDescent="0.25">
      <c r="A31" t="s">
        <v>81</v>
      </c>
    </row>
    <row r="32" spans="1:5" x14ac:dyDescent="0.25">
      <c r="A32">
        <v>0.93</v>
      </c>
      <c r="B32" t="s">
        <v>82</v>
      </c>
    </row>
    <row r="34" spans="1:7" x14ac:dyDescent="0.25">
      <c r="A34" s="22">
        <v>13.2</v>
      </c>
    </row>
    <row r="35" spans="1:7" x14ac:dyDescent="0.25">
      <c r="A35" t="s">
        <v>83</v>
      </c>
    </row>
    <row r="42" spans="1:7" x14ac:dyDescent="0.25">
      <c r="A42" t="s">
        <v>84</v>
      </c>
    </row>
    <row r="43" spans="1:7" x14ac:dyDescent="0.25">
      <c r="A43" t="s">
        <v>85</v>
      </c>
      <c r="E43">
        <v>-21330</v>
      </c>
    </row>
    <row r="44" spans="1:7" x14ac:dyDescent="0.25">
      <c r="A44" t="s">
        <v>86</v>
      </c>
      <c r="E44">
        <v>29224</v>
      </c>
      <c r="F44">
        <f>E43/E44</f>
        <v>-0.72987955105392832</v>
      </c>
      <c r="G44" t="s">
        <v>88</v>
      </c>
    </row>
    <row r="45" spans="1:7" x14ac:dyDescent="0.25">
      <c r="A45" t="s">
        <v>87</v>
      </c>
    </row>
    <row r="46" spans="1:7" x14ac:dyDescent="0.25">
      <c r="A46" t="s">
        <v>89</v>
      </c>
    </row>
    <row r="47" spans="1:7" x14ac:dyDescent="0.25">
      <c r="A47" t="s">
        <v>90</v>
      </c>
      <c r="B47" t="s">
        <v>93</v>
      </c>
      <c r="C47" t="s">
        <v>91</v>
      </c>
      <c r="D47" t="s">
        <v>92</v>
      </c>
      <c r="E47" t="s">
        <v>94</v>
      </c>
    </row>
    <row r="48" spans="1:7" x14ac:dyDescent="0.25">
      <c r="A48">
        <v>400</v>
      </c>
      <c r="C48">
        <f>F44</f>
        <v>-0.72987955105392832</v>
      </c>
      <c r="D48">
        <v>121</v>
      </c>
      <c r="E48">
        <f>A48-D49</f>
        <v>488.31542567752535</v>
      </c>
      <c r="F48" t="s">
        <v>95</v>
      </c>
    </row>
    <row r="49" spans="1:6" x14ac:dyDescent="0.25">
      <c r="D49">
        <f>C48*D48</f>
        <v>-88.315425677525326</v>
      </c>
      <c r="E49">
        <v>5</v>
      </c>
      <c r="F49" t="s">
        <v>96</v>
      </c>
    </row>
    <row r="50" spans="1:6" x14ac:dyDescent="0.25">
      <c r="E50">
        <f>E48/E49</f>
        <v>97.663085135505071</v>
      </c>
      <c r="F50" t="s">
        <v>97</v>
      </c>
    </row>
    <row r="51" spans="1:6" x14ac:dyDescent="0.25">
      <c r="A51" s="23" t="s">
        <v>108</v>
      </c>
      <c r="B51" s="23"/>
      <c r="C51" s="23"/>
    </row>
    <row r="53" spans="1:6" x14ac:dyDescent="0.25">
      <c r="A53" t="s">
        <v>98</v>
      </c>
    </row>
    <row r="55" spans="1:6" x14ac:dyDescent="0.25">
      <c r="A55" t="s">
        <v>99</v>
      </c>
    </row>
    <row r="56" spans="1:6" x14ac:dyDescent="0.25">
      <c r="A56" s="23" t="s">
        <v>100</v>
      </c>
      <c r="B56" s="23"/>
    </row>
    <row r="57" spans="1:6" x14ac:dyDescent="0.25">
      <c r="A57" t="s">
        <v>101</v>
      </c>
      <c r="B57" t="s">
        <v>102</v>
      </c>
    </row>
    <row r="59" spans="1:6" x14ac:dyDescent="0.25">
      <c r="A59" t="s">
        <v>103</v>
      </c>
    </row>
    <row r="60" spans="1:6" x14ac:dyDescent="0.25">
      <c r="A60" t="s">
        <v>104</v>
      </c>
    </row>
    <row r="62" spans="1:6" x14ac:dyDescent="0.25">
      <c r="A62" t="s">
        <v>105</v>
      </c>
    </row>
    <row r="63" spans="1:6" x14ac:dyDescent="0.25">
      <c r="C63" t="s">
        <v>107</v>
      </c>
    </row>
    <row r="64" spans="1:6" x14ac:dyDescent="0.25">
      <c r="A64" t="s">
        <v>59</v>
      </c>
      <c r="B64" t="s">
        <v>106</v>
      </c>
      <c r="C64" s="23" t="s">
        <v>108</v>
      </c>
      <c r="D64" s="23"/>
      <c r="E64" s="23"/>
      <c r="F64" t="s">
        <v>109</v>
      </c>
    </row>
    <row r="65" spans="1:6" x14ac:dyDescent="0.25">
      <c r="A65" t="s">
        <v>60</v>
      </c>
      <c r="B65">
        <v>93</v>
      </c>
      <c r="C65" s="24">
        <f>97.66-(0.72988*C6)</f>
        <v>87.441679999999991</v>
      </c>
      <c r="D65" s="24"/>
      <c r="E65" s="24"/>
      <c r="F65" s="21">
        <f>C65-B65</f>
        <v>-5.558320000000009</v>
      </c>
    </row>
    <row r="66" spans="1:6" x14ac:dyDescent="0.25">
      <c r="A66" t="s">
        <v>61</v>
      </c>
      <c r="B66">
        <v>93</v>
      </c>
      <c r="C66" s="24">
        <f t="shared" ref="C66:C69" si="3">97.66-(0.72988*C7)</f>
        <v>91.820959999999999</v>
      </c>
      <c r="D66" s="24"/>
      <c r="E66" s="24"/>
      <c r="F66" s="21">
        <f t="shared" ref="F66:F69" si="4">C66-B66</f>
        <v>-1.1790400000000005</v>
      </c>
    </row>
    <row r="67" spans="1:6" x14ac:dyDescent="0.25">
      <c r="A67" t="s">
        <v>62</v>
      </c>
      <c r="B67">
        <v>100</v>
      </c>
      <c r="C67" s="24">
        <f t="shared" si="3"/>
        <v>92.550839999999994</v>
      </c>
      <c r="D67" s="24"/>
      <c r="E67" s="24"/>
      <c r="F67" s="21">
        <f t="shared" si="4"/>
        <v>-7.4491600000000062</v>
      </c>
    </row>
    <row r="68" spans="1:6" x14ac:dyDescent="0.25">
      <c r="A68" t="s">
        <v>63</v>
      </c>
      <c r="B68">
        <v>85</v>
      </c>
      <c r="C68" s="24">
        <f t="shared" si="3"/>
        <v>97.66</v>
      </c>
      <c r="D68" s="24"/>
      <c r="E68" s="24"/>
      <c r="F68" s="21">
        <f t="shared" si="4"/>
        <v>12.659999999999997</v>
      </c>
    </row>
    <row r="69" spans="1:6" x14ac:dyDescent="0.25">
      <c r="A69" t="s">
        <v>64</v>
      </c>
      <c r="B69">
        <v>29</v>
      </c>
      <c r="C69" s="24">
        <f t="shared" si="3"/>
        <v>30.511039999999994</v>
      </c>
      <c r="D69" s="24"/>
      <c r="E69" s="24"/>
      <c r="F69" s="21">
        <f t="shared" si="4"/>
        <v>1.5110399999999942</v>
      </c>
    </row>
    <row r="71" spans="1:6" x14ac:dyDescent="0.25">
      <c r="A71" s="22">
        <v>13.3</v>
      </c>
    </row>
    <row r="72" spans="1:6" x14ac:dyDescent="0.25">
      <c r="A72">
        <v>1</v>
      </c>
      <c r="B72" t="s">
        <v>110</v>
      </c>
    </row>
    <row r="73" spans="1:6" x14ac:dyDescent="0.25">
      <c r="A73">
        <v>2</v>
      </c>
      <c r="B73" t="s">
        <v>111</v>
      </c>
    </row>
    <row r="74" spans="1:6" x14ac:dyDescent="0.25">
      <c r="A74">
        <v>3</v>
      </c>
      <c r="B74" t="s">
        <v>112</v>
      </c>
    </row>
    <row r="75" spans="1:6" x14ac:dyDescent="0.25">
      <c r="A75">
        <v>4</v>
      </c>
      <c r="B75" t="s">
        <v>113</v>
      </c>
    </row>
    <row r="77" spans="1:6" x14ac:dyDescent="0.25">
      <c r="A77" s="22">
        <v>13.4</v>
      </c>
    </row>
    <row r="78" spans="1:6" x14ac:dyDescent="0.25">
      <c r="A78">
        <v>1</v>
      </c>
      <c r="B78" s="23" t="s">
        <v>114</v>
      </c>
      <c r="C78" s="23"/>
      <c r="D78" s="23"/>
    </row>
    <row r="79" spans="1:6" x14ac:dyDescent="0.25">
      <c r="B79">
        <v>98.94</v>
      </c>
      <c r="C79" t="s">
        <v>93</v>
      </c>
      <c r="D79">
        <v>0.9</v>
      </c>
      <c r="E79">
        <v>0</v>
      </c>
      <c r="F79">
        <f>B79-(D79*E79)</f>
        <v>98.94</v>
      </c>
    </row>
    <row r="80" spans="1:6" x14ac:dyDescent="0.25">
      <c r="B80">
        <v>98.94</v>
      </c>
      <c r="D80">
        <v>0.9</v>
      </c>
      <c r="E80">
        <v>30</v>
      </c>
      <c r="F80">
        <f t="shared" ref="F80:F87" si="5">B80-(D80*E80)</f>
        <v>71.94</v>
      </c>
    </row>
    <row r="81" spans="1:6" x14ac:dyDescent="0.25">
      <c r="B81">
        <v>98.94</v>
      </c>
      <c r="D81">
        <v>0.9</v>
      </c>
      <c r="E81">
        <v>80</v>
      </c>
      <c r="F81">
        <f t="shared" si="5"/>
        <v>26.939999999999998</v>
      </c>
    </row>
    <row r="82" spans="1:6" x14ac:dyDescent="0.25">
      <c r="B82">
        <v>98.94</v>
      </c>
      <c r="D82">
        <v>0.9</v>
      </c>
      <c r="E82">
        <v>100</v>
      </c>
      <c r="F82">
        <f t="shared" si="5"/>
        <v>8.9399999999999977</v>
      </c>
    </row>
    <row r="83" spans="1:6" x14ac:dyDescent="0.25">
      <c r="F83" t="s">
        <v>87</v>
      </c>
    </row>
    <row r="84" spans="1:6" x14ac:dyDescent="0.25">
      <c r="A84">
        <v>2</v>
      </c>
      <c r="B84" s="23" t="s">
        <v>114</v>
      </c>
      <c r="C84" s="23"/>
      <c r="D84" s="23"/>
      <c r="F84" t="s">
        <v>87</v>
      </c>
    </row>
    <row r="85" spans="1:6" x14ac:dyDescent="0.25">
      <c r="A85" t="s">
        <v>116</v>
      </c>
      <c r="B85">
        <v>98.94</v>
      </c>
      <c r="C85" t="s">
        <v>115</v>
      </c>
      <c r="D85">
        <v>0.9</v>
      </c>
      <c r="E85">
        <v>81</v>
      </c>
      <c r="F85">
        <f t="shared" si="5"/>
        <v>26.039999999999992</v>
      </c>
    </row>
    <row r="86" spans="1:6" x14ac:dyDescent="0.25">
      <c r="A86" t="s">
        <v>117</v>
      </c>
      <c r="B86">
        <v>87.34</v>
      </c>
      <c r="C86" t="s">
        <v>115</v>
      </c>
      <c r="D86">
        <v>0.91</v>
      </c>
      <c r="E86">
        <v>100</v>
      </c>
      <c r="F86">
        <f t="shared" si="5"/>
        <v>-3.6599999999999966</v>
      </c>
    </row>
    <row r="87" spans="1:6" x14ac:dyDescent="0.25">
      <c r="A87" t="s">
        <v>118</v>
      </c>
      <c r="B87">
        <v>117.22</v>
      </c>
      <c r="C87" t="s">
        <v>115</v>
      </c>
      <c r="D87">
        <v>1.27</v>
      </c>
      <c r="E87">
        <v>75</v>
      </c>
      <c r="F87">
        <f t="shared" si="5"/>
        <v>21.97</v>
      </c>
    </row>
    <row r="88" spans="1:6" x14ac:dyDescent="0.25">
      <c r="A88" t="s">
        <v>119</v>
      </c>
      <c r="B88">
        <v>-13.11</v>
      </c>
      <c r="C88" t="s">
        <v>115</v>
      </c>
      <c r="D88">
        <v>0.99</v>
      </c>
      <c r="E88">
        <v>23</v>
      </c>
      <c r="F88">
        <f>B88+(D88*E88)</f>
        <v>9.66</v>
      </c>
    </row>
    <row r="89" spans="1:6" x14ac:dyDescent="0.25">
      <c r="C89" t="s">
        <v>87</v>
      </c>
    </row>
    <row r="90" spans="1:6" x14ac:dyDescent="0.25">
      <c r="A90" t="s">
        <v>120</v>
      </c>
    </row>
    <row r="91" spans="1:6" x14ac:dyDescent="0.25">
      <c r="A91" t="s">
        <v>121</v>
      </c>
    </row>
    <row r="93" spans="1:6" x14ac:dyDescent="0.25">
      <c r="A93">
        <v>3</v>
      </c>
    </row>
    <row r="94" spans="1:6" x14ac:dyDescent="0.25">
      <c r="A94" t="s">
        <v>116</v>
      </c>
      <c r="B94">
        <v>98.94</v>
      </c>
      <c r="C94" t="s">
        <v>115</v>
      </c>
      <c r="D94">
        <v>0.9</v>
      </c>
      <c r="E94">
        <v>8</v>
      </c>
      <c r="F94">
        <f t="shared" ref="F94:F96" si="6">B94-(D94*E94)</f>
        <v>91.74</v>
      </c>
    </row>
    <row r="95" spans="1:6" x14ac:dyDescent="0.25">
      <c r="A95" t="s">
        <v>117</v>
      </c>
      <c r="B95">
        <v>87.34</v>
      </c>
      <c r="C95" t="s">
        <v>115</v>
      </c>
      <c r="D95">
        <v>0.91</v>
      </c>
      <c r="E95">
        <v>0</v>
      </c>
      <c r="F95">
        <f t="shared" si="6"/>
        <v>87.34</v>
      </c>
    </row>
    <row r="96" spans="1:6" x14ac:dyDescent="0.25">
      <c r="A96" t="s">
        <v>118</v>
      </c>
      <c r="B96">
        <v>117.22</v>
      </c>
      <c r="C96" t="s">
        <v>115</v>
      </c>
      <c r="D96">
        <v>1.27</v>
      </c>
      <c r="E96">
        <v>36</v>
      </c>
      <c r="F96">
        <f t="shared" si="6"/>
        <v>71.5</v>
      </c>
    </row>
    <row r="97" spans="1:6" x14ac:dyDescent="0.25">
      <c r="A97" t="s">
        <v>119</v>
      </c>
      <c r="B97">
        <v>-13.11</v>
      </c>
      <c r="C97" t="s">
        <v>122</v>
      </c>
      <c r="D97">
        <v>0.99</v>
      </c>
      <c r="E97">
        <v>100</v>
      </c>
      <c r="F97">
        <f>B97+(D97*E97)</f>
        <v>85.89</v>
      </c>
    </row>
    <row r="99" spans="1:6" x14ac:dyDescent="0.25">
      <c r="A99" t="s">
        <v>123</v>
      </c>
    </row>
    <row r="101" spans="1:6" x14ac:dyDescent="0.25">
      <c r="A101">
        <v>4</v>
      </c>
    </row>
    <row r="102" spans="1:6" x14ac:dyDescent="0.25">
      <c r="A102" t="s">
        <v>116</v>
      </c>
      <c r="B102">
        <v>98.94</v>
      </c>
      <c r="C102" t="s">
        <v>115</v>
      </c>
      <c r="D102">
        <v>0.9</v>
      </c>
      <c r="E102">
        <v>8</v>
      </c>
      <c r="F102">
        <f t="shared" ref="F102:F104" si="7">B102-(D102*E102)</f>
        <v>91.74</v>
      </c>
    </row>
    <row r="103" spans="1:6" x14ac:dyDescent="0.25">
      <c r="A103" t="s">
        <v>117</v>
      </c>
      <c r="B103">
        <v>87.34</v>
      </c>
      <c r="C103" t="s">
        <v>115</v>
      </c>
      <c r="D103">
        <v>0.91</v>
      </c>
      <c r="E103">
        <v>0</v>
      </c>
      <c r="F103">
        <f t="shared" si="7"/>
        <v>87.34</v>
      </c>
    </row>
    <row r="104" spans="1:6" x14ac:dyDescent="0.25">
      <c r="A104" t="s">
        <v>118</v>
      </c>
      <c r="B104">
        <v>117.22</v>
      </c>
      <c r="C104" t="s">
        <v>115</v>
      </c>
      <c r="D104">
        <v>1.27</v>
      </c>
      <c r="E104">
        <v>36</v>
      </c>
      <c r="F104">
        <f t="shared" si="7"/>
        <v>71.5</v>
      </c>
    </row>
    <row r="105" spans="1:6" x14ac:dyDescent="0.25">
      <c r="A105" t="s">
        <v>119</v>
      </c>
      <c r="B105">
        <v>-13.11</v>
      </c>
      <c r="C105" t="s">
        <v>122</v>
      </c>
      <c r="D105">
        <v>0.99</v>
      </c>
      <c r="E105">
        <v>86</v>
      </c>
      <c r="F105">
        <f>B105+(D105*E105)</f>
        <v>72.03</v>
      </c>
    </row>
    <row r="107" spans="1:6" x14ac:dyDescent="0.25">
      <c r="A107" t="s">
        <v>124</v>
      </c>
    </row>
    <row r="109" spans="1:6" x14ac:dyDescent="0.25">
      <c r="A109" s="22">
        <v>13.5</v>
      </c>
    </row>
    <row r="110" spans="1:6" x14ac:dyDescent="0.25">
      <c r="A110">
        <v>1</v>
      </c>
      <c r="B110" t="s">
        <v>134</v>
      </c>
    </row>
    <row r="111" spans="1:6" x14ac:dyDescent="0.25">
      <c r="A111">
        <v>2</v>
      </c>
      <c r="B111" t="s">
        <v>125</v>
      </c>
      <c r="C111" t="s">
        <v>126</v>
      </c>
    </row>
    <row r="112" spans="1:6" x14ac:dyDescent="0.25">
      <c r="B112" t="s">
        <v>127</v>
      </c>
    </row>
    <row r="113" spans="1:3" x14ac:dyDescent="0.25">
      <c r="B113" t="s">
        <v>128</v>
      </c>
      <c r="C113" t="s">
        <v>129</v>
      </c>
    </row>
    <row r="114" spans="1:3" x14ac:dyDescent="0.25">
      <c r="B114" t="s">
        <v>130</v>
      </c>
    </row>
    <row r="115" spans="1:3" x14ac:dyDescent="0.25">
      <c r="A115">
        <v>3</v>
      </c>
    </row>
    <row r="116" spans="1:3" x14ac:dyDescent="0.25">
      <c r="A116" t="s">
        <v>131</v>
      </c>
    </row>
    <row r="117" spans="1:3" x14ac:dyDescent="0.25">
      <c r="A117" t="s">
        <v>132</v>
      </c>
    </row>
    <row r="118" spans="1:3" x14ac:dyDescent="0.25">
      <c r="A118">
        <f>41.12+(0.36*55)</f>
        <v>60.92</v>
      </c>
    </row>
    <row r="119" spans="1:3" x14ac:dyDescent="0.25">
      <c r="A119" t="s">
        <v>133</v>
      </c>
    </row>
    <row r="121" spans="1:3" x14ac:dyDescent="0.25">
      <c r="A121" s="22">
        <v>13.6</v>
      </c>
    </row>
    <row r="122" spans="1:3" x14ac:dyDescent="0.25">
      <c r="A122">
        <v>1</v>
      </c>
      <c r="B122" t="s">
        <v>135</v>
      </c>
    </row>
    <row r="123" spans="1:3" x14ac:dyDescent="0.25">
      <c r="B123" t="s">
        <v>136</v>
      </c>
    </row>
    <row r="124" spans="1:3" x14ac:dyDescent="0.25">
      <c r="A124" t="s">
        <v>87</v>
      </c>
    </row>
    <row r="125" spans="1:3" x14ac:dyDescent="0.25">
      <c r="A125">
        <v>2</v>
      </c>
      <c r="B125" t="s">
        <v>137</v>
      </c>
    </row>
    <row r="126" spans="1:3" x14ac:dyDescent="0.25">
      <c r="B126" t="s">
        <v>138</v>
      </c>
    </row>
    <row r="127" spans="1:3" x14ac:dyDescent="0.25">
      <c r="B127" t="s">
        <v>139</v>
      </c>
    </row>
    <row r="128" spans="1:3" x14ac:dyDescent="0.25">
      <c r="B128" t="s">
        <v>140</v>
      </c>
    </row>
    <row r="130" spans="1:6" x14ac:dyDescent="0.25">
      <c r="A130">
        <v>3</v>
      </c>
      <c r="B130" t="s">
        <v>141</v>
      </c>
    </row>
    <row r="131" spans="1:6" x14ac:dyDescent="0.25">
      <c r="B131">
        <f>0.95*0.95</f>
        <v>0.90249999999999997</v>
      </c>
    </row>
    <row r="132" spans="1:6" x14ac:dyDescent="0.25">
      <c r="B132" t="s">
        <v>142</v>
      </c>
    </row>
    <row r="134" spans="1:6" x14ac:dyDescent="0.25">
      <c r="A134">
        <v>4</v>
      </c>
    </row>
    <row r="135" spans="1:6" x14ac:dyDescent="0.25">
      <c r="A135" t="s">
        <v>105</v>
      </c>
    </row>
    <row r="136" spans="1:6" x14ac:dyDescent="0.25">
      <c r="C136" t="s">
        <v>107</v>
      </c>
    </row>
    <row r="137" spans="1:6" x14ac:dyDescent="0.25">
      <c r="A137" t="s">
        <v>87</v>
      </c>
      <c r="B137" t="s">
        <v>87</v>
      </c>
      <c r="C137" s="23" t="s">
        <v>136</v>
      </c>
      <c r="D137" s="23"/>
      <c r="E137" s="23"/>
      <c r="F137" t="s">
        <v>109</v>
      </c>
    </row>
    <row r="138" spans="1:6" x14ac:dyDescent="0.25">
      <c r="B138" t="s">
        <v>117</v>
      </c>
      <c r="C138" s="1" t="s">
        <v>146</v>
      </c>
      <c r="D138" s="1" t="s">
        <v>149</v>
      </c>
      <c r="E138" s="1"/>
    </row>
    <row r="139" spans="1:6" x14ac:dyDescent="0.25">
      <c r="B139" t="s">
        <v>147</v>
      </c>
      <c r="C139" s="1" t="s">
        <v>148</v>
      </c>
      <c r="D139" s="1" t="s">
        <v>150</v>
      </c>
      <c r="E139" s="1" t="s">
        <v>151</v>
      </c>
    </row>
    <row r="140" spans="1:6" x14ac:dyDescent="0.25">
      <c r="A140" t="s">
        <v>143</v>
      </c>
      <c r="B140">
        <v>100</v>
      </c>
      <c r="C140">
        <v>0</v>
      </c>
      <c r="D140">
        <f>87.34-(0.91*B140)</f>
        <v>-3.6599999999999966</v>
      </c>
      <c r="E140">
        <f>C140-D140</f>
        <v>3.6599999999999966</v>
      </c>
      <c r="F140" t="s">
        <v>152</v>
      </c>
    </row>
    <row r="141" spans="1:6" x14ac:dyDescent="0.25">
      <c r="A141" t="s">
        <v>144</v>
      </c>
      <c r="B141">
        <v>48</v>
      </c>
      <c r="C141">
        <v>35</v>
      </c>
      <c r="D141">
        <f t="shared" ref="D141:D142" si="8">87.34-(0.91*B141)</f>
        <v>43.660000000000004</v>
      </c>
      <c r="E141">
        <f t="shared" ref="E141:E142" si="9">C141-D141</f>
        <v>-8.6600000000000037</v>
      </c>
    </row>
    <row r="142" spans="1:6" x14ac:dyDescent="0.25">
      <c r="A142" t="s">
        <v>145</v>
      </c>
      <c r="B142">
        <v>0</v>
      </c>
      <c r="C142">
        <v>95</v>
      </c>
      <c r="D142">
        <f t="shared" si="8"/>
        <v>87.34</v>
      </c>
      <c r="E142">
        <f t="shared" si="9"/>
        <v>7.6599999999999966</v>
      </c>
    </row>
    <row r="143" spans="1:6" x14ac:dyDescent="0.25">
      <c r="A143" t="s">
        <v>87</v>
      </c>
    </row>
    <row r="144" spans="1:6" x14ac:dyDescent="0.25">
      <c r="A144" s="22">
        <v>13.7</v>
      </c>
    </row>
    <row r="145" spans="1:1" x14ac:dyDescent="0.25">
      <c r="A145" t="s">
        <v>153</v>
      </c>
    </row>
  </sheetData>
  <mergeCells count="18">
    <mergeCell ref="A2:B2"/>
    <mergeCell ref="A12:B12"/>
    <mergeCell ref="B13:C13"/>
    <mergeCell ref="A15:C15"/>
    <mergeCell ref="A17:C17"/>
    <mergeCell ref="A19:D19"/>
    <mergeCell ref="A29:C29"/>
    <mergeCell ref="A51:C51"/>
    <mergeCell ref="A56:B56"/>
    <mergeCell ref="C64:E64"/>
    <mergeCell ref="B78:D78"/>
    <mergeCell ref="B84:D84"/>
    <mergeCell ref="C137:E137"/>
    <mergeCell ref="C65:E65"/>
    <mergeCell ref="C66:E66"/>
    <mergeCell ref="C67:E67"/>
    <mergeCell ref="C68:E68"/>
    <mergeCell ref="C69:E6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B1" workbookViewId="0">
      <selection activeCell="I11" sqref="I11:I12"/>
    </sheetView>
  </sheetViews>
  <sheetFormatPr defaultRowHeight="15" x14ac:dyDescent="0.25"/>
  <sheetData>
    <row r="1" spans="1:10" ht="16.5" thickTop="1" thickBot="1" x14ac:dyDescent="0.3">
      <c r="A1" s="25" t="s">
        <v>2</v>
      </c>
      <c r="B1" s="2" t="s">
        <v>3</v>
      </c>
      <c r="C1" s="3">
        <v>1</v>
      </c>
      <c r="D1" s="4">
        <v>0.71942446043165464</v>
      </c>
      <c r="E1" s="4">
        <v>0.71942446043165464</v>
      </c>
      <c r="F1" s="5">
        <v>0.71942446043165464</v>
      </c>
      <c r="G1" s="6"/>
    </row>
    <row r="2" spans="1:10" ht="16.5" thickTop="1" thickBot="1" x14ac:dyDescent="0.3">
      <c r="A2" s="25"/>
      <c r="B2" s="7" t="s">
        <v>4</v>
      </c>
      <c r="C2" s="8">
        <v>1</v>
      </c>
      <c r="D2" s="9">
        <v>0.71942446043165464</v>
      </c>
      <c r="E2" s="9">
        <v>0.71942446043165464</v>
      </c>
      <c r="F2" s="10">
        <v>1.4388489208633093</v>
      </c>
      <c r="G2" s="6"/>
    </row>
    <row r="3" spans="1:10" ht="16.5" thickTop="1" thickBot="1" x14ac:dyDescent="0.3">
      <c r="A3" s="25"/>
      <c r="B3" s="7" t="s">
        <v>5</v>
      </c>
      <c r="C3" s="8">
        <v>1</v>
      </c>
      <c r="D3" s="9">
        <v>0.71942446043165464</v>
      </c>
      <c r="E3" s="9">
        <v>0.71942446043165464</v>
      </c>
      <c r="F3" s="10">
        <v>2.1582733812949639</v>
      </c>
      <c r="G3" s="6"/>
      <c r="H3" s="19" t="s">
        <v>58</v>
      </c>
      <c r="I3" s="19"/>
      <c r="J3" s="19"/>
    </row>
    <row r="4" spans="1:10" ht="16.5" thickTop="1" thickBot="1" x14ac:dyDescent="0.3">
      <c r="A4" s="25"/>
      <c r="B4" s="7" t="s">
        <v>6</v>
      </c>
      <c r="C4" s="8">
        <v>2</v>
      </c>
      <c r="D4" s="11">
        <v>1.4388489208633093</v>
      </c>
      <c r="E4" s="11">
        <v>1.4388489208633093</v>
      </c>
      <c r="F4" s="10">
        <v>3.5971223021582732</v>
      </c>
      <c r="G4" s="6"/>
      <c r="H4" t="s">
        <v>49</v>
      </c>
      <c r="I4" s="16">
        <f>SUM(E1:E5)</f>
        <v>4.3165467625899279</v>
      </c>
    </row>
    <row r="5" spans="1:10" ht="16.5" thickTop="1" thickBot="1" x14ac:dyDescent="0.3">
      <c r="A5" s="25"/>
      <c r="B5" s="7" t="s">
        <v>7</v>
      </c>
      <c r="C5" s="8">
        <v>1</v>
      </c>
      <c r="D5" s="9">
        <v>0.71942446043165464</v>
      </c>
      <c r="E5" s="9">
        <v>0.71942446043165464</v>
      </c>
      <c r="F5" s="10">
        <v>4.3165467625899279</v>
      </c>
      <c r="G5" s="6"/>
      <c r="H5" s="17" t="s">
        <v>50</v>
      </c>
      <c r="I5" s="16">
        <f>SUM(E6:E9)</f>
        <v>6.4748201438848918</v>
      </c>
    </row>
    <row r="6" spans="1:10" ht="16.5" thickTop="1" thickBot="1" x14ac:dyDescent="0.3">
      <c r="A6" s="25"/>
      <c r="B6" s="7" t="s">
        <v>8</v>
      </c>
      <c r="C6" s="8">
        <v>1</v>
      </c>
      <c r="D6" s="9">
        <v>0.71942446043165464</v>
      </c>
      <c r="E6" s="9">
        <v>0.71942446043165464</v>
      </c>
      <c r="F6" s="10">
        <v>5.0359712230215825</v>
      </c>
      <c r="G6" s="6"/>
      <c r="H6" t="s">
        <v>51</v>
      </c>
      <c r="I6" s="18">
        <f>SUM(E10:E14)</f>
        <v>17.985611510791365</v>
      </c>
    </row>
    <row r="7" spans="1:10" ht="16.5" thickTop="1" thickBot="1" x14ac:dyDescent="0.3">
      <c r="A7" s="25"/>
      <c r="B7" s="7" t="s">
        <v>9</v>
      </c>
      <c r="C7" s="8">
        <v>1</v>
      </c>
      <c r="D7" s="9">
        <v>0.71942446043165464</v>
      </c>
      <c r="E7" s="9">
        <v>0.71942446043165464</v>
      </c>
      <c r="F7" s="10">
        <v>5.7553956834532372</v>
      </c>
      <c r="G7" s="6"/>
      <c r="H7" t="s">
        <v>52</v>
      </c>
      <c r="I7" s="18">
        <f>SUM(E15:E19)</f>
        <v>22.302158273381295</v>
      </c>
    </row>
    <row r="8" spans="1:10" ht="16.5" thickTop="1" thickBot="1" x14ac:dyDescent="0.3">
      <c r="A8" s="25"/>
      <c r="B8" s="7" t="s">
        <v>10</v>
      </c>
      <c r="C8" s="8">
        <v>1</v>
      </c>
      <c r="D8" s="9">
        <v>0.71942446043165464</v>
      </c>
      <c r="E8" s="9">
        <v>0.71942446043165464</v>
      </c>
      <c r="F8" s="10">
        <v>6.4748201438848918</v>
      </c>
      <c r="G8" s="6"/>
      <c r="H8" t="s">
        <v>53</v>
      </c>
      <c r="I8" s="18">
        <f>SUM(E20:E23)</f>
        <v>10.791366906474821</v>
      </c>
    </row>
    <row r="9" spans="1:10" ht="16.5" thickTop="1" thickBot="1" x14ac:dyDescent="0.3">
      <c r="A9" s="25"/>
      <c r="B9" s="7" t="s">
        <v>11</v>
      </c>
      <c r="C9" s="8">
        <v>6</v>
      </c>
      <c r="D9" s="11">
        <v>4.3165467625899279</v>
      </c>
      <c r="E9" s="11">
        <v>4.3165467625899279</v>
      </c>
      <c r="F9" s="10">
        <v>10.791366906474821</v>
      </c>
      <c r="G9" s="6"/>
      <c r="H9" t="s">
        <v>54</v>
      </c>
      <c r="I9" s="18">
        <f>SUM(E24:E25)</f>
        <v>5.0359712230215825</v>
      </c>
    </row>
    <row r="10" spans="1:10" ht="16.5" thickTop="1" thickBot="1" x14ac:dyDescent="0.3">
      <c r="A10" s="25"/>
      <c r="B10" s="7" t="s">
        <v>12</v>
      </c>
      <c r="C10" s="8">
        <v>4</v>
      </c>
      <c r="D10" s="11">
        <v>2.8776978417266186</v>
      </c>
      <c r="E10" s="11">
        <v>2.8776978417266186</v>
      </c>
      <c r="F10" s="10">
        <v>13.669064748201439</v>
      </c>
      <c r="G10" s="6"/>
      <c r="H10" t="s">
        <v>55</v>
      </c>
      <c r="I10" s="18">
        <f>SUM(E26:E28)</f>
        <v>5.0359712230215825</v>
      </c>
    </row>
    <row r="11" spans="1:10" ht="16.5" thickTop="1" thickBot="1" x14ac:dyDescent="0.3">
      <c r="A11" s="25"/>
      <c r="B11" s="7" t="s">
        <v>13</v>
      </c>
      <c r="C11" s="8">
        <v>4</v>
      </c>
      <c r="D11" s="11">
        <v>2.8776978417266186</v>
      </c>
      <c r="E11" s="11">
        <v>2.8776978417266186</v>
      </c>
      <c r="F11" s="10">
        <v>16.546762589928058</v>
      </c>
      <c r="G11" s="6"/>
      <c r="H11" t="s">
        <v>56</v>
      </c>
      <c r="I11" s="18">
        <f>SUM(E28:E36)</f>
        <v>17.266187050359711</v>
      </c>
    </row>
    <row r="12" spans="1:10" ht="16.5" thickTop="1" thickBot="1" x14ac:dyDescent="0.3">
      <c r="A12" s="25"/>
      <c r="B12" s="7" t="s">
        <v>14</v>
      </c>
      <c r="C12" s="8">
        <v>10</v>
      </c>
      <c r="D12" s="11">
        <v>7.1942446043165464</v>
      </c>
      <c r="E12" s="11">
        <v>7.1942446043165464</v>
      </c>
      <c r="F12" s="10">
        <v>23.741007194244606</v>
      </c>
      <c r="G12" s="6"/>
      <c r="H12" t="s">
        <v>57</v>
      </c>
      <c r="I12" s="18">
        <f>SUM(E37:E42)</f>
        <v>10.071942446043165</v>
      </c>
    </row>
    <row r="13" spans="1:10" ht="16.5" thickTop="1" thickBot="1" x14ac:dyDescent="0.3">
      <c r="A13" s="25"/>
      <c r="B13" s="7" t="s">
        <v>15</v>
      </c>
      <c r="C13" s="8">
        <v>6</v>
      </c>
      <c r="D13" s="11">
        <v>4.3165467625899279</v>
      </c>
      <c r="E13" s="11">
        <v>4.3165467625899279</v>
      </c>
      <c r="F13" s="10">
        <v>28.057553956834532</v>
      </c>
      <c r="G13" s="6"/>
    </row>
    <row r="14" spans="1:10" ht="16.5" thickTop="1" thickBot="1" x14ac:dyDescent="0.3">
      <c r="A14" s="25"/>
      <c r="B14" s="7" t="s">
        <v>16</v>
      </c>
      <c r="C14" s="8">
        <v>1</v>
      </c>
      <c r="D14" s="9">
        <v>0.71942446043165464</v>
      </c>
      <c r="E14" s="9">
        <v>0.71942446043165464</v>
      </c>
      <c r="F14" s="10">
        <v>28.776978417266186</v>
      </c>
      <c r="G14" s="6"/>
    </row>
    <row r="15" spans="1:10" ht="16.5" thickTop="1" thickBot="1" x14ac:dyDescent="0.3">
      <c r="A15" s="25"/>
      <c r="B15" s="7" t="s">
        <v>17</v>
      </c>
      <c r="C15" s="8">
        <v>6</v>
      </c>
      <c r="D15" s="11">
        <v>4.3165467625899279</v>
      </c>
      <c r="E15" s="11">
        <v>4.3165467625899279</v>
      </c>
      <c r="F15" s="10">
        <v>33.093525179856115</v>
      </c>
      <c r="G15" s="6"/>
    </row>
    <row r="16" spans="1:10" ht="16.5" thickTop="1" thickBot="1" x14ac:dyDescent="0.3">
      <c r="A16" s="25"/>
      <c r="B16" s="7" t="s">
        <v>18</v>
      </c>
      <c r="C16" s="8">
        <v>5</v>
      </c>
      <c r="D16" s="11">
        <v>3.5971223021582732</v>
      </c>
      <c r="E16" s="11">
        <v>3.5971223021582732</v>
      </c>
      <c r="F16" s="10">
        <v>36.690647482014391</v>
      </c>
      <c r="G16" s="6"/>
    </row>
    <row r="17" spans="1:7" ht="16.5" thickTop="1" thickBot="1" x14ac:dyDescent="0.3">
      <c r="A17" s="25"/>
      <c r="B17" s="7" t="s">
        <v>19</v>
      </c>
      <c r="C17" s="8">
        <v>7</v>
      </c>
      <c r="D17" s="11">
        <v>5.0359712230215825</v>
      </c>
      <c r="E17" s="11">
        <v>5.0359712230215825</v>
      </c>
      <c r="F17" s="10">
        <v>41.726618705035975</v>
      </c>
      <c r="G17" s="6"/>
    </row>
    <row r="18" spans="1:7" ht="16.5" thickTop="1" thickBot="1" x14ac:dyDescent="0.3">
      <c r="A18" s="25"/>
      <c r="B18" s="7" t="s">
        <v>20</v>
      </c>
      <c r="C18" s="8">
        <v>6</v>
      </c>
      <c r="D18" s="11">
        <v>4.3165467625899279</v>
      </c>
      <c r="E18" s="11">
        <v>4.3165467625899279</v>
      </c>
      <c r="F18" s="10">
        <v>46.043165467625897</v>
      </c>
      <c r="G18" s="6"/>
    </row>
    <row r="19" spans="1:7" ht="16.5" thickTop="1" thickBot="1" x14ac:dyDescent="0.3">
      <c r="A19" s="25"/>
      <c r="B19" s="7" t="s">
        <v>21</v>
      </c>
      <c r="C19" s="8">
        <v>7</v>
      </c>
      <c r="D19" s="11">
        <v>5.0359712230215825</v>
      </c>
      <c r="E19" s="11">
        <v>5.0359712230215825</v>
      </c>
      <c r="F19" s="10">
        <v>51.079136690647481</v>
      </c>
      <c r="G19" s="6"/>
    </row>
    <row r="20" spans="1:7" ht="16.5" thickTop="1" thickBot="1" x14ac:dyDescent="0.3">
      <c r="A20" s="25"/>
      <c r="B20" s="7" t="s">
        <v>22</v>
      </c>
      <c r="C20" s="8">
        <v>3</v>
      </c>
      <c r="D20" s="11">
        <v>2.1582733812949639</v>
      </c>
      <c r="E20" s="11">
        <v>2.1582733812949639</v>
      </c>
      <c r="F20" s="10">
        <v>53.237410071942449</v>
      </c>
      <c r="G20" s="6"/>
    </row>
    <row r="21" spans="1:7" ht="16.5" thickTop="1" thickBot="1" x14ac:dyDescent="0.3">
      <c r="A21" s="25"/>
      <c r="B21" s="7" t="s">
        <v>23</v>
      </c>
      <c r="C21" s="8">
        <v>3</v>
      </c>
      <c r="D21" s="11">
        <v>2.1582733812949639</v>
      </c>
      <c r="E21" s="11">
        <v>2.1582733812949639</v>
      </c>
      <c r="F21" s="10">
        <v>55.39568345323741</v>
      </c>
      <c r="G21" s="6"/>
    </row>
    <row r="22" spans="1:7" ht="16.5" thickTop="1" thickBot="1" x14ac:dyDescent="0.3">
      <c r="A22" s="25"/>
      <c r="B22" s="7" t="s">
        <v>24</v>
      </c>
      <c r="C22" s="8">
        <v>3</v>
      </c>
      <c r="D22" s="11">
        <v>2.1582733812949639</v>
      </c>
      <c r="E22" s="11">
        <v>2.1582733812949639</v>
      </c>
      <c r="F22" s="10">
        <v>57.553956834532372</v>
      </c>
      <c r="G22" s="6"/>
    </row>
    <row r="23" spans="1:7" ht="16.5" thickTop="1" thickBot="1" x14ac:dyDescent="0.3">
      <c r="A23" s="25"/>
      <c r="B23" s="7" t="s">
        <v>25</v>
      </c>
      <c r="C23" s="8">
        <v>6</v>
      </c>
      <c r="D23" s="11">
        <v>4.3165467625899279</v>
      </c>
      <c r="E23" s="11">
        <v>4.3165467625899279</v>
      </c>
      <c r="F23" s="10">
        <v>61.870503597122301</v>
      </c>
      <c r="G23" s="6"/>
    </row>
    <row r="24" spans="1:7" ht="16.5" thickTop="1" thickBot="1" x14ac:dyDescent="0.3">
      <c r="A24" s="25"/>
      <c r="B24" s="7" t="s">
        <v>26</v>
      </c>
      <c r="C24" s="8">
        <v>4</v>
      </c>
      <c r="D24" s="11">
        <v>2.8776978417266186</v>
      </c>
      <c r="E24" s="11">
        <v>2.8776978417266186</v>
      </c>
      <c r="F24" s="10">
        <v>64.748201438848923</v>
      </c>
      <c r="G24" s="6"/>
    </row>
    <row r="25" spans="1:7" ht="16.5" thickTop="1" thickBot="1" x14ac:dyDescent="0.3">
      <c r="A25" s="25"/>
      <c r="B25" s="7" t="s">
        <v>27</v>
      </c>
      <c r="C25" s="8">
        <v>3</v>
      </c>
      <c r="D25" s="11">
        <v>2.1582733812949639</v>
      </c>
      <c r="E25" s="11">
        <v>2.1582733812949639</v>
      </c>
      <c r="F25" s="10">
        <v>66.906474820143885</v>
      </c>
      <c r="G25" s="6"/>
    </row>
    <row r="26" spans="1:7" ht="16.5" thickTop="1" thickBot="1" x14ac:dyDescent="0.3">
      <c r="A26" s="25"/>
      <c r="B26" s="7" t="s">
        <v>28</v>
      </c>
      <c r="C26" s="8">
        <v>4</v>
      </c>
      <c r="D26" s="11">
        <v>2.8776978417266186</v>
      </c>
      <c r="E26" s="11">
        <v>2.8776978417266186</v>
      </c>
      <c r="F26" s="10">
        <v>69.7841726618705</v>
      </c>
      <c r="G26" s="6"/>
    </row>
    <row r="27" spans="1:7" ht="16.5" thickTop="1" thickBot="1" x14ac:dyDescent="0.3">
      <c r="A27" s="25"/>
      <c r="B27" s="7" t="s">
        <v>29</v>
      </c>
      <c r="C27" s="8">
        <v>1</v>
      </c>
      <c r="D27" s="9">
        <v>0.71942446043165464</v>
      </c>
      <c r="E27" s="9">
        <v>0.71942446043165464</v>
      </c>
      <c r="F27" s="10">
        <v>70.503597122302153</v>
      </c>
      <c r="G27" s="6"/>
    </row>
    <row r="28" spans="1:7" ht="16.5" thickTop="1" thickBot="1" x14ac:dyDescent="0.3">
      <c r="A28" s="25"/>
      <c r="B28" s="7" t="s">
        <v>30</v>
      </c>
      <c r="C28" s="8">
        <v>2</v>
      </c>
      <c r="D28" s="11">
        <v>1.4388489208633093</v>
      </c>
      <c r="E28" s="11">
        <v>1.4388489208633093</v>
      </c>
      <c r="F28" s="10">
        <v>71.942446043165461</v>
      </c>
      <c r="G28" s="6"/>
    </row>
    <row r="29" spans="1:7" ht="16.5" thickTop="1" thickBot="1" x14ac:dyDescent="0.3">
      <c r="A29" s="25"/>
      <c r="B29" s="7" t="s">
        <v>31</v>
      </c>
      <c r="C29" s="8">
        <v>1</v>
      </c>
      <c r="D29" s="9">
        <v>0.71942446043165464</v>
      </c>
      <c r="E29" s="9">
        <v>0.71942446043165464</v>
      </c>
      <c r="F29" s="10">
        <v>72.661870503597129</v>
      </c>
      <c r="G29" s="6"/>
    </row>
    <row r="30" spans="1:7" ht="16.5" thickTop="1" thickBot="1" x14ac:dyDescent="0.3">
      <c r="A30" s="25"/>
      <c r="B30" s="7" t="s">
        <v>32</v>
      </c>
      <c r="C30" s="8">
        <v>3</v>
      </c>
      <c r="D30" s="11">
        <v>2.1582733812949639</v>
      </c>
      <c r="E30" s="11">
        <v>2.1582733812949639</v>
      </c>
      <c r="F30" s="10">
        <v>74.82014388489209</v>
      </c>
      <c r="G30" s="6"/>
    </row>
    <row r="31" spans="1:7" ht="16.5" thickTop="1" thickBot="1" x14ac:dyDescent="0.3">
      <c r="A31" s="25"/>
      <c r="B31" s="7" t="s">
        <v>33</v>
      </c>
      <c r="C31" s="8">
        <v>1</v>
      </c>
      <c r="D31" s="9">
        <v>0.71942446043165464</v>
      </c>
      <c r="E31" s="9">
        <v>0.71942446043165464</v>
      </c>
      <c r="F31" s="10">
        <v>75.539568345323744</v>
      </c>
      <c r="G31" s="6"/>
    </row>
    <row r="32" spans="1:7" ht="16.5" thickTop="1" thickBot="1" x14ac:dyDescent="0.3">
      <c r="A32" s="25"/>
      <c r="B32" s="7" t="s">
        <v>34</v>
      </c>
      <c r="C32" s="8">
        <v>2</v>
      </c>
      <c r="D32" s="11">
        <v>1.4388489208633093</v>
      </c>
      <c r="E32" s="11">
        <v>1.4388489208633093</v>
      </c>
      <c r="F32" s="10">
        <v>76.978417266187051</v>
      </c>
      <c r="G32" s="6"/>
    </row>
    <row r="33" spans="1:7" ht="16.5" thickTop="1" thickBot="1" x14ac:dyDescent="0.3">
      <c r="A33" s="25"/>
      <c r="B33" s="7" t="s">
        <v>35</v>
      </c>
      <c r="C33" s="8">
        <v>2</v>
      </c>
      <c r="D33" s="11">
        <v>1.4388489208633093</v>
      </c>
      <c r="E33" s="11">
        <v>1.4388489208633093</v>
      </c>
      <c r="F33" s="10">
        <v>78.417266187050359</v>
      </c>
      <c r="G33" s="6"/>
    </row>
    <row r="34" spans="1:7" ht="16.5" thickTop="1" thickBot="1" x14ac:dyDescent="0.3">
      <c r="A34" s="25"/>
      <c r="B34" s="7" t="s">
        <v>36</v>
      </c>
      <c r="C34" s="8">
        <v>5</v>
      </c>
      <c r="D34" s="11">
        <v>3.5971223021582732</v>
      </c>
      <c r="E34" s="11">
        <v>3.5971223021582732</v>
      </c>
      <c r="F34" s="10">
        <v>82.014388489208628</v>
      </c>
      <c r="G34" s="6"/>
    </row>
    <row r="35" spans="1:7" ht="16.5" thickTop="1" thickBot="1" x14ac:dyDescent="0.3">
      <c r="A35" s="25"/>
      <c r="B35" s="7" t="s">
        <v>37</v>
      </c>
      <c r="C35" s="8">
        <v>3</v>
      </c>
      <c r="D35" s="11">
        <v>2.1582733812949639</v>
      </c>
      <c r="E35" s="11">
        <v>2.1582733812949639</v>
      </c>
      <c r="F35" s="10">
        <v>84.172661870503603</v>
      </c>
      <c r="G35" s="6"/>
    </row>
    <row r="36" spans="1:7" ht="16.5" thickTop="1" thickBot="1" x14ac:dyDescent="0.3">
      <c r="A36" s="25"/>
      <c r="B36" s="7" t="s">
        <v>38</v>
      </c>
      <c r="C36" s="8">
        <v>5</v>
      </c>
      <c r="D36" s="11">
        <v>3.5971223021582732</v>
      </c>
      <c r="E36" s="11">
        <v>3.5971223021582732</v>
      </c>
      <c r="F36" s="10">
        <v>87.769784172661872</v>
      </c>
      <c r="G36" s="6"/>
    </row>
    <row r="37" spans="1:7" ht="16.5" thickTop="1" thickBot="1" x14ac:dyDescent="0.3">
      <c r="A37" s="25"/>
      <c r="B37" s="7" t="s">
        <v>39</v>
      </c>
      <c r="C37" s="8">
        <v>2</v>
      </c>
      <c r="D37" s="11">
        <v>1.4388489208633093</v>
      </c>
      <c r="E37" s="11">
        <v>1.4388489208633093</v>
      </c>
      <c r="F37" s="10">
        <v>89.208633093525179</v>
      </c>
      <c r="G37" s="6"/>
    </row>
    <row r="38" spans="1:7" ht="16.5" thickTop="1" thickBot="1" x14ac:dyDescent="0.3">
      <c r="A38" s="25"/>
      <c r="B38" s="7" t="s">
        <v>40</v>
      </c>
      <c r="C38" s="8">
        <v>2</v>
      </c>
      <c r="D38" s="11">
        <v>1.4388489208633093</v>
      </c>
      <c r="E38" s="11">
        <v>1.4388489208633093</v>
      </c>
      <c r="F38" s="10">
        <v>90.647482014388487</v>
      </c>
      <c r="G38" s="6"/>
    </row>
    <row r="39" spans="1:7" ht="16.5" thickTop="1" thickBot="1" x14ac:dyDescent="0.3">
      <c r="A39" s="25"/>
      <c r="B39" s="7" t="s">
        <v>41</v>
      </c>
      <c r="C39" s="8">
        <v>2</v>
      </c>
      <c r="D39" s="11">
        <v>1.4388489208633093</v>
      </c>
      <c r="E39" s="11">
        <v>1.4388489208633093</v>
      </c>
      <c r="F39" s="10">
        <v>92.086330935251794</v>
      </c>
      <c r="G39" s="6"/>
    </row>
    <row r="40" spans="1:7" ht="16.5" thickTop="1" thickBot="1" x14ac:dyDescent="0.3">
      <c r="A40" s="25"/>
      <c r="B40" s="7" t="s">
        <v>42</v>
      </c>
      <c r="C40" s="8">
        <v>1</v>
      </c>
      <c r="D40" s="9">
        <v>0.71942446043165464</v>
      </c>
      <c r="E40" s="9">
        <v>0.71942446043165464</v>
      </c>
      <c r="F40" s="10">
        <v>92.805755395683448</v>
      </c>
      <c r="G40" s="6"/>
    </row>
    <row r="41" spans="1:7" ht="16.5" thickTop="1" thickBot="1" x14ac:dyDescent="0.3">
      <c r="A41" s="25"/>
      <c r="B41" s="7" t="s">
        <v>43</v>
      </c>
      <c r="C41" s="8">
        <v>4</v>
      </c>
      <c r="D41" s="11">
        <v>2.8776978417266186</v>
      </c>
      <c r="E41" s="11">
        <v>2.8776978417266186</v>
      </c>
      <c r="F41" s="10">
        <v>95.683453237410077</v>
      </c>
      <c r="G41" s="6"/>
    </row>
    <row r="42" spans="1:7" ht="16.5" thickTop="1" thickBot="1" x14ac:dyDescent="0.3">
      <c r="A42" s="25"/>
      <c r="B42" s="7" t="s">
        <v>44</v>
      </c>
      <c r="C42" s="8">
        <v>3</v>
      </c>
      <c r="D42" s="11">
        <v>2.1582733812949639</v>
      </c>
      <c r="E42" s="11">
        <v>2.1582733812949639</v>
      </c>
      <c r="F42" s="10">
        <v>97.841726618705039</v>
      </c>
      <c r="G42" s="6"/>
    </row>
    <row r="43" spans="1:7" ht="16.5" thickTop="1" thickBot="1" x14ac:dyDescent="0.3">
      <c r="A43" s="25"/>
      <c r="B43" s="7" t="s">
        <v>45</v>
      </c>
      <c r="C43" s="8">
        <v>1</v>
      </c>
      <c r="D43" s="9">
        <v>0.71942446043165464</v>
      </c>
      <c r="E43" s="9">
        <v>0.71942446043165464</v>
      </c>
      <c r="F43" s="10">
        <v>98.561151079136692</v>
      </c>
      <c r="G43" s="6"/>
    </row>
    <row r="44" spans="1:7" ht="16.5" thickTop="1" thickBot="1" x14ac:dyDescent="0.3">
      <c r="A44" s="25"/>
      <c r="B44" s="7" t="s">
        <v>46</v>
      </c>
      <c r="C44" s="8">
        <v>1</v>
      </c>
      <c r="D44" s="9">
        <v>0.71942446043165464</v>
      </c>
      <c r="E44" s="9">
        <v>0.71942446043165464</v>
      </c>
      <c r="F44" s="10">
        <v>99.280575539568346</v>
      </c>
      <c r="G44" s="6"/>
    </row>
    <row r="45" spans="1:7" ht="16.5" thickTop="1" thickBot="1" x14ac:dyDescent="0.3">
      <c r="A45" s="25"/>
      <c r="B45" s="7" t="s">
        <v>47</v>
      </c>
      <c r="C45" s="8">
        <v>1</v>
      </c>
      <c r="D45" s="9">
        <v>0.71942446043165464</v>
      </c>
      <c r="E45" s="9">
        <v>0.71942446043165464</v>
      </c>
      <c r="F45" s="10">
        <v>100</v>
      </c>
      <c r="G45" s="6"/>
    </row>
    <row r="46" spans="1:7" ht="16.5" thickTop="1" thickBot="1" x14ac:dyDescent="0.3">
      <c r="A46" s="25"/>
      <c r="B46" s="12" t="s">
        <v>48</v>
      </c>
      <c r="C46" s="13">
        <v>139</v>
      </c>
      <c r="D46" s="14">
        <v>100</v>
      </c>
      <c r="E46" s="14">
        <v>100</v>
      </c>
      <c r="F46" s="15"/>
      <c r="G46" s="6"/>
    </row>
  </sheetData>
  <mergeCells count="1">
    <mergeCell ref="A1:A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Prusinski</dc:creator>
  <cp:lastModifiedBy>Daniel Prusinski</cp:lastModifiedBy>
  <cp:lastPrinted>2012-07-17T21:56:01Z</cp:lastPrinted>
  <dcterms:created xsi:type="dcterms:W3CDTF">2012-07-17T14:58:31Z</dcterms:created>
  <dcterms:modified xsi:type="dcterms:W3CDTF">2012-07-31T13:38:40Z</dcterms:modified>
</cp:coreProperties>
</file>