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Workspace\Branches\WEFN\01_Input\"/>
    </mc:Choice>
  </mc:AlternateContent>
  <xr:revisionPtr revIDLastSave="0" documentId="13_ncr:1_{B353ECC0-03F5-4038-BA53-22E03D2B503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4" r:id="rId1"/>
    <sheet name="Old" sheetId="1" r:id="rId2"/>
    <sheet name="Source" sheetId="2" r:id="rId3"/>
    <sheet name="Input" sheetId="3" r:id="rId4"/>
  </sheets>
  <calcPr calcId="181029" iterate="1" iterateCount="30000" iterateDelta="1E-8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2" i="4"/>
  <c r="J3" i="4"/>
  <c r="J4" i="4"/>
  <c r="J5" i="4"/>
  <c r="J6" i="4"/>
  <c r="J7" i="4"/>
  <c r="J8" i="4"/>
  <c r="J2" i="4"/>
  <c r="E4" i="4"/>
  <c r="E2" i="4"/>
  <c r="G8" i="4"/>
  <c r="E8" i="4" s="1"/>
  <c r="G7" i="4"/>
  <c r="E7" i="4" s="1"/>
  <c r="G6" i="4"/>
  <c r="E6" i="4" s="1"/>
  <c r="G5" i="4"/>
  <c r="E5" i="4" s="1"/>
  <c r="G4" i="4"/>
  <c r="G3" i="4"/>
  <c r="E3" i="4" s="1"/>
  <c r="G2" i="4"/>
  <c r="C7" i="2"/>
  <c r="B3" i="4"/>
  <c r="B4" i="4"/>
  <c r="B5" i="4"/>
  <c r="B6" i="4"/>
  <c r="B7" i="4"/>
  <c r="B8" i="4"/>
  <c r="B2" i="4"/>
  <c r="W23" i="1" l="1"/>
  <c r="W24" i="1" s="1"/>
  <c r="V23" i="1"/>
  <c r="V24" i="1" s="1"/>
  <c r="U23" i="1"/>
  <c r="U24" i="1" s="1"/>
  <c r="T23" i="1"/>
  <c r="T24" i="1" s="1"/>
  <c r="S23" i="1"/>
  <c r="S24" i="1" s="1"/>
  <c r="R23" i="1"/>
  <c r="R24" i="1" s="1"/>
  <c r="Q23" i="1"/>
  <c r="Q24" i="1" s="1"/>
  <c r="P23" i="1"/>
  <c r="P24" i="1" s="1"/>
  <c r="O23" i="1"/>
  <c r="O24" i="1" s="1"/>
  <c r="N23" i="1"/>
  <c r="N24" i="1" s="1"/>
  <c r="M23" i="1"/>
  <c r="M24" i="1" s="1"/>
  <c r="L23" i="1"/>
  <c r="L24" i="1" s="1"/>
  <c r="K23" i="1"/>
  <c r="K24" i="1" s="1"/>
  <c r="J23" i="1"/>
  <c r="J24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W17" i="1"/>
  <c r="W16" i="1"/>
  <c r="V16" i="1"/>
  <c r="V17" i="1" s="1"/>
  <c r="U16" i="1"/>
  <c r="U17" i="1" s="1"/>
  <c r="T16" i="1"/>
  <c r="T17" i="1" s="1"/>
  <c r="S16" i="1"/>
  <c r="S17" i="1" s="1"/>
  <c r="R16" i="1"/>
  <c r="R17" i="1" s="1"/>
  <c r="Q16" i="1"/>
  <c r="Q17" i="1" s="1"/>
  <c r="P16" i="1"/>
  <c r="P17" i="1" s="1"/>
  <c r="O16" i="1"/>
  <c r="O17" i="1" s="1"/>
  <c r="N16" i="1"/>
  <c r="N17" i="1" s="1"/>
  <c r="M16" i="1"/>
  <c r="M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<sst xmlns="http://schemas.openxmlformats.org/spreadsheetml/2006/main" count="186" uniqueCount="136">
  <si>
    <t>總用水量/再生水資源</t>
  </si>
  <si>
    <t>總用水量(百萬立方公尺)</t>
  </si>
  <si>
    <t>x</t>
  </si>
  <si>
    <t>農業區域水源(地表與地下)超過飲用水水質標準之比例，包含氮、磷與殺蟲劑(2015)</t>
  </si>
  <si>
    <t>符合用水水質之比例</t>
  </si>
  <si>
    <t>化石能源占總能源供給（％）</t>
  </si>
  <si>
    <t>進口能源比例（％）</t>
  </si>
  <si>
    <t>人均農產品進口總值（千美元/人）</t>
  </si>
  <si>
    <t>農耕、畜、水、林產品（千美元）</t>
  </si>
  <si>
    <t>人口（人）</t>
  </si>
  <si>
    <t>人均農產品進口總值</t>
  </si>
  <si>
    <t>農地使用變化率（稻米）（％）</t>
  </si>
  <si>
    <t>農地使用</t>
  </si>
  <si>
    <t>製造業平均收入/農業生產平均收入</t>
  </si>
  <si>
    <t>製造業平均收入</t>
  </si>
  <si>
    <t>農業生產平均家庭收入</t>
  </si>
  <si>
    <t>農業生產平均收入（一家四口）(月）</t>
  </si>
  <si>
    <t>總農業從業人口/總就業人口</t>
  </si>
  <si>
    <t>農業從業人口（非農戶人口）（萬人）</t>
  </si>
  <si>
    <t>總就業人口（萬人）</t>
  </si>
  <si>
    <t>總農業從業人口/農業總生產毛額</t>
  </si>
  <si>
    <t>農業總生產毛額（新台幣百萬）</t>
  </si>
  <si>
    <t>台幣美元匯率</t>
  </si>
  <si>
    <t>農業總生產毛額（千美元）</t>
  </si>
  <si>
    <t>投資佔國內生產總值(GDP)的比重（％）</t>
  </si>
  <si>
    <t>https://agrstat.coa.gov.tw/sdweb/public/book/Book.aspx</t>
  </si>
  <si>
    <t>https://statdb.dgbas.gov.tw/pxweb/Dialog/Saveshow.asp</t>
  </si>
  <si>
    <t>https://statview.coa.gov.tw/aqsys_on/importantArgiGoal_lv3_1_6_3_1.html</t>
  </si>
  <si>
    <t>http://www.econ.sinica.edu.tw/content/economicdata/contents/2013090215155290268?MSID=2013090914141961753&amp;R=4</t>
  </si>
  <si>
    <t>https://www.macromicro.me/collections/11/tw-gdp-relative/111/tw-gdp-percentage</t>
  </si>
  <si>
    <t>W1</t>
  </si>
  <si>
    <t>W2</t>
  </si>
  <si>
    <t>E1</t>
  </si>
  <si>
    <t>E2</t>
  </si>
  <si>
    <t>F1</t>
  </si>
  <si>
    <t>F2</t>
  </si>
  <si>
    <t>L1</t>
  </si>
  <si>
    <t>L2</t>
  </si>
  <si>
    <t>C1</t>
  </si>
  <si>
    <t>C2</t>
  </si>
  <si>
    <t>W1</t>
    <phoneticPr fontId="11" type="noConversion"/>
  </si>
  <si>
    <r>
      <rPr>
        <b/>
        <sz val="10"/>
        <rFont val="Arial"/>
        <family val="2"/>
      </rPr>
      <t xml:space="preserve">W2 </t>
    </r>
    <r>
      <rPr>
        <sz val="10"/>
        <color rgb="FF980000"/>
        <rFont val="細明體"/>
        <family val="3"/>
        <charset val="136"/>
      </rPr>
      <t>農業區域水源</t>
    </r>
    <r>
      <rPr>
        <sz val="10"/>
        <color rgb="FF980000"/>
        <rFont val="Arial"/>
        <family val="2"/>
      </rPr>
      <t>(</t>
    </r>
    <r>
      <rPr>
        <sz val="10"/>
        <color rgb="FF980000"/>
        <rFont val="細明體"/>
        <family val="3"/>
        <charset val="136"/>
      </rPr>
      <t>地表與地下</t>
    </r>
    <r>
      <rPr>
        <sz val="10"/>
        <color rgb="FF980000"/>
        <rFont val="Arial"/>
        <family val="2"/>
      </rPr>
      <t>)</t>
    </r>
    <r>
      <rPr>
        <sz val="10"/>
        <color rgb="FF980000"/>
        <rFont val="細明體"/>
        <family val="3"/>
        <charset val="136"/>
      </rPr>
      <t>超過飲用水水質標準之比例，包含氮、磷與殺蟲劑</t>
    </r>
    <r>
      <rPr>
        <sz val="10"/>
        <color rgb="FF980000"/>
        <rFont val="Arial"/>
        <family val="2"/>
      </rPr>
      <t>(2015)</t>
    </r>
    <phoneticPr fontId="11" type="noConversion"/>
  </si>
  <si>
    <r>
      <rPr>
        <b/>
        <sz val="10"/>
        <rFont val="Arial"/>
        <family val="2"/>
        <scheme val="minor"/>
      </rPr>
      <t xml:space="preserve">E1 </t>
    </r>
    <r>
      <rPr>
        <sz val="10"/>
        <color rgb="FF980000"/>
        <rFont val="細明體"/>
        <family val="3"/>
        <charset val="136"/>
      </rPr>
      <t>化石能源占總能源供給（％）</t>
    </r>
  </si>
  <si>
    <r>
      <rPr>
        <b/>
        <sz val="10"/>
        <rFont val="Arial"/>
        <family val="2"/>
        <scheme val="minor"/>
      </rPr>
      <t xml:space="preserve">E2 </t>
    </r>
    <r>
      <rPr>
        <sz val="10"/>
        <color rgb="FF980000"/>
        <rFont val="細明體"/>
        <family val="3"/>
        <charset val="136"/>
      </rPr>
      <t>進口能源比例（％）</t>
    </r>
  </si>
  <si>
    <t>F1</t>
    <phoneticPr fontId="11" type="noConversion"/>
  </si>
  <si>
    <t>F2</t>
    <phoneticPr fontId="11" type="noConversion"/>
  </si>
  <si>
    <t>L1</t>
    <phoneticPr fontId="11" type="noConversion"/>
  </si>
  <si>
    <t>總農業從業人口/總就業人口</t>
    <phoneticPr fontId="11" type="noConversion"/>
  </si>
  <si>
    <t>L2</t>
    <phoneticPr fontId="11" type="noConversion"/>
  </si>
  <si>
    <t>C1</t>
    <phoneticPr fontId="11" type="noConversion"/>
  </si>
  <si>
    <r>
      <rPr>
        <b/>
        <sz val="10"/>
        <rFont val="Arial"/>
        <family val="2"/>
        <scheme val="minor"/>
      </rPr>
      <t xml:space="preserve">C2 </t>
    </r>
    <r>
      <rPr>
        <sz val="10"/>
        <color rgb="FF980000"/>
        <rFont val="細明體"/>
        <family val="3"/>
        <charset val="136"/>
      </rPr>
      <t>投資佔國內生產總值</t>
    </r>
    <r>
      <rPr>
        <sz val="10"/>
        <color rgb="FF980000"/>
        <rFont val="Arial"/>
        <family val="2"/>
      </rPr>
      <t>(GDP)</t>
    </r>
    <r>
      <rPr>
        <sz val="10"/>
        <color rgb="FF980000"/>
        <rFont val="細明體"/>
        <family val="3"/>
        <charset val="136"/>
      </rPr>
      <t>的比重（％）</t>
    </r>
  </si>
  <si>
    <t>Meaning</t>
    <phoneticPr fontId="11" type="noConversion"/>
  </si>
  <si>
    <t>Year</t>
    <phoneticPr fontId="11" type="noConversion"/>
  </si>
  <si>
    <t>Feature</t>
    <phoneticPr fontId="19" type="noConversion"/>
  </si>
  <si>
    <t>Name</t>
    <phoneticPr fontId="19" type="noConversion"/>
  </si>
  <si>
    <t>Year</t>
    <phoneticPr fontId="19" type="noConversion"/>
  </si>
  <si>
    <t>Source</t>
    <phoneticPr fontId="19" type="noConversion"/>
  </si>
  <si>
    <t>Note</t>
    <phoneticPr fontId="19" type="noConversion"/>
  </si>
  <si>
    <t>F1</t>
    <phoneticPr fontId="19" type="noConversion"/>
  </si>
  <si>
    <t>L1</t>
    <phoneticPr fontId="19" type="noConversion"/>
  </si>
  <si>
    <t>W1</t>
    <phoneticPr fontId="19" type="noConversion"/>
  </si>
  <si>
    <t>W2</t>
    <phoneticPr fontId="19" type="noConversion"/>
  </si>
  <si>
    <t>E1</t>
    <phoneticPr fontId="19" type="noConversion"/>
  </si>
  <si>
    <t>E2</t>
    <phoneticPr fontId="19" type="noConversion"/>
  </si>
  <si>
    <t>F2</t>
    <phoneticPr fontId="19" type="noConversion"/>
  </si>
  <si>
    <t>L2</t>
    <phoneticPr fontId="19" type="noConversion"/>
  </si>
  <si>
    <t>C1</t>
    <phoneticPr fontId="19" type="noConversion"/>
  </si>
  <si>
    <t>C2</t>
    <phoneticPr fontId="19" type="noConversion"/>
  </si>
  <si>
    <t>Freshwater withdrawal as % of total actual renewable water resources</t>
    <phoneticPr fontId="11" type="noConversion"/>
  </si>
  <si>
    <t>Share of monitoring sites in agricultural areas that exceed recommended drinking water limits for nitrates, phosphorus and pesticides in surface water and groundwater</t>
    <phoneticPr fontId="11" type="noConversion"/>
  </si>
  <si>
    <r>
      <rPr>
        <sz val="10"/>
        <color theme="1"/>
        <rFont val="Arial"/>
        <family val="2"/>
        <charset val="136"/>
        <scheme val="major"/>
      </rPr>
      <t>製造業平均收入</t>
    </r>
    <r>
      <rPr>
        <sz val="10"/>
        <color theme="1"/>
        <rFont val="Arial"/>
        <family val="2"/>
        <scheme val="major"/>
      </rPr>
      <t>/</t>
    </r>
    <r>
      <rPr>
        <sz val="10"/>
        <color theme="1"/>
        <rFont val="Arial"/>
        <family val="2"/>
        <charset val="136"/>
        <scheme val="major"/>
      </rPr>
      <t>農業生產平均收入</t>
    </r>
  </si>
  <si>
    <r>
      <rPr>
        <sz val="10"/>
        <color rgb="FF000000"/>
        <rFont val="Arial"/>
        <family val="2"/>
        <charset val="136"/>
        <scheme val="major"/>
      </rPr>
      <t>農業生產平均收入</t>
    </r>
  </si>
  <si>
    <r>
      <t>5</t>
    </r>
    <r>
      <rPr>
        <sz val="10"/>
        <color theme="1"/>
        <rFont val="Arial"/>
        <family val="2"/>
        <charset val="136"/>
        <scheme val="major"/>
      </rPr>
      <t>農家所得</t>
    </r>
  </si>
  <si>
    <r>
      <rPr>
        <sz val="10"/>
        <color rgb="FF980000"/>
        <rFont val="Arial"/>
        <family val="2"/>
        <charset val="136"/>
        <scheme val="major"/>
      </rPr>
      <t>總農業從業人口</t>
    </r>
    <r>
      <rPr>
        <sz val="10"/>
        <color rgb="FF980000"/>
        <rFont val="Arial"/>
        <family val="2"/>
        <scheme val="major"/>
      </rPr>
      <t>/</t>
    </r>
    <r>
      <rPr>
        <sz val="10"/>
        <color rgb="FF980000"/>
        <rFont val="Arial"/>
        <family val="2"/>
        <charset val="136"/>
        <scheme val="major"/>
      </rPr>
      <t>總就業人口</t>
    </r>
  </si>
  <si>
    <r>
      <rPr>
        <sz val="10"/>
        <color theme="1"/>
        <rFont val="Arial"/>
        <family val="2"/>
        <charset val="136"/>
        <scheme val="major"/>
      </rPr>
      <t>農業從業人口（非農戶人口）（萬人）</t>
    </r>
  </si>
  <si>
    <r>
      <t>2</t>
    </r>
    <r>
      <rPr>
        <sz val="10"/>
        <color theme="1"/>
        <rFont val="Arial"/>
        <family val="2"/>
        <charset val="136"/>
        <scheme val="major"/>
      </rPr>
      <t>臺灣地區總就業人口與農林漁牧業就業人</t>
    </r>
  </si>
  <si>
    <r>
      <rPr>
        <sz val="10"/>
        <color rgb="FF000000"/>
        <rFont val="Arial"/>
        <family val="2"/>
        <charset val="136"/>
        <scheme val="major"/>
      </rPr>
      <t>總就業人口（萬人）</t>
    </r>
  </si>
  <si>
    <r>
      <rPr>
        <sz val="10"/>
        <color theme="1"/>
        <rFont val="Arial"/>
        <family val="2"/>
        <charset val="136"/>
        <scheme val="major"/>
      </rPr>
      <t>如上</t>
    </r>
  </si>
  <si>
    <r>
      <rPr>
        <sz val="10"/>
        <color rgb="FF980000"/>
        <rFont val="Arial"/>
        <family val="2"/>
        <charset val="136"/>
        <scheme val="major"/>
      </rPr>
      <t>總農業從業人口</t>
    </r>
    <r>
      <rPr>
        <sz val="10"/>
        <color rgb="FF980000"/>
        <rFont val="Arial"/>
        <family val="2"/>
        <scheme val="major"/>
      </rPr>
      <t>/</t>
    </r>
    <r>
      <rPr>
        <sz val="10"/>
        <color rgb="FF980000"/>
        <rFont val="Arial"/>
        <family val="2"/>
        <charset val="136"/>
        <scheme val="major"/>
      </rPr>
      <t>農業總生產毛額</t>
    </r>
  </si>
  <si>
    <r>
      <rPr>
        <sz val="10"/>
        <color rgb="FF000000"/>
        <rFont val="Arial"/>
        <family val="2"/>
        <charset val="136"/>
        <scheme val="major"/>
      </rPr>
      <t>農業總生產毛額（新台幣百萬）</t>
    </r>
  </si>
  <si>
    <r>
      <rPr>
        <sz val="10"/>
        <color theme="1"/>
        <rFont val="Arial"/>
        <family val="2"/>
        <charset val="136"/>
        <scheme val="major"/>
      </rPr>
      <t>國內生產毛額與經濟成長率</t>
    </r>
  </si>
  <si>
    <r>
      <rPr>
        <sz val="10"/>
        <color theme="1"/>
        <rFont val="Arial"/>
        <family val="2"/>
        <charset val="136"/>
        <scheme val="major"/>
      </rPr>
      <t>台幣美元匯率</t>
    </r>
  </si>
  <si>
    <r>
      <rPr>
        <sz val="10"/>
        <color rgb="FF980000"/>
        <rFont val="Arial"/>
        <family val="2"/>
        <charset val="136"/>
        <scheme val="major"/>
      </rPr>
      <t>投資佔國內生產總值</t>
    </r>
    <r>
      <rPr>
        <sz val="10"/>
        <color rgb="FF980000"/>
        <rFont val="Arial"/>
        <family val="2"/>
        <scheme val="major"/>
      </rPr>
      <t>(GDP)</t>
    </r>
    <r>
      <rPr>
        <sz val="10"/>
        <color rgb="FF980000"/>
        <rFont val="Arial"/>
        <family val="2"/>
        <charset val="136"/>
        <scheme val="major"/>
      </rPr>
      <t>的比重（％）</t>
    </r>
  </si>
  <si>
    <t>Contribution of fossil energy to energy supply</t>
    <phoneticPr fontId="11" type="noConversion"/>
  </si>
  <si>
    <t>Energy imports, net (% of energy use)</t>
    <phoneticPr fontId="11" type="noConversion"/>
  </si>
  <si>
    <t>Change in cropland use over the last 10 years</t>
    <phoneticPr fontId="11" type="noConversion"/>
  </si>
  <si>
    <t>Average earning in agricultural production / average earning in manufacturing</t>
    <phoneticPr fontId="11" type="noConversion"/>
  </si>
  <si>
    <t>Total economically active population in agriculture / Total economically active population</t>
    <phoneticPr fontId="11" type="noConversion"/>
  </si>
  <si>
    <t>Total economically active population in agriculture / Net Production Value of agriculture</t>
    <phoneticPr fontId="11" type="noConversion"/>
  </si>
  <si>
    <t>Investment share in gross domestic product (GDP), possibly specific to the sector of the intervention</t>
    <phoneticPr fontId="11" type="noConversion"/>
  </si>
  <si>
    <t>W1.1</t>
    <phoneticPr fontId="11" type="noConversion"/>
  </si>
  <si>
    <t>W1.2</t>
  </si>
  <si>
    <t>https://www.wra.gov.tw/News_Content.aspx?n=2953&amp;s=67450</t>
    <phoneticPr fontId="11" type="noConversion"/>
  </si>
  <si>
    <t>WATER RESOURCES AGENCY 2019</t>
    <phoneticPr fontId="11" type="noConversion"/>
  </si>
  <si>
    <t>W1=W1.1/W1.2</t>
    <phoneticPr fontId="11" type="noConversion"/>
  </si>
  <si>
    <t>Surface Runoff Interception (Cubic Meters)</t>
    <phoneticPr fontId="11" type="noConversion"/>
  </si>
  <si>
    <t>地表截流降雨</t>
    <phoneticPr fontId="11" type="noConversion"/>
  </si>
  <si>
    <t>https://gweb.wra.gov.tw/Hydroinfo/?id=Index</t>
    <phoneticPr fontId="11" type="noConversion"/>
  </si>
  <si>
    <t>W1.1</t>
    <phoneticPr fontId="19" type="noConversion"/>
  </si>
  <si>
    <t>W1.2</t>
    <phoneticPr fontId="19" type="noConversion"/>
  </si>
  <si>
    <t>Freshwater withdrawal (Total Use)(Cubic Meters)</t>
    <phoneticPr fontId="11" type="noConversion"/>
  </si>
  <si>
    <t>History Statistics -&gt; Surface Runoff -&gt; Raw Data</t>
  </si>
  <si>
    <t>W2.1</t>
    <phoneticPr fontId="11" type="noConversion"/>
  </si>
  <si>
    <t>https://wq.epa.gov.tw/EWQP/zh/ConService/DownLoad/AnnReport.aspx</t>
    <phoneticPr fontId="11" type="noConversion"/>
  </si>
  <si>
    <t>Due to the lack of this kind of data in Taiwan, we decide to find a similar indicator to represent it.</t>
    <phoneticPr fontId="11" type="noConversion"/>
  </si>
  <si>
    <t>Water Quality Achievement Rate of DO, BOD5, SS, and NH3-N.</t>
    <phoneticPr fontId="11" type="noConversion"/>
  </si>
  <si>
    <t>W2.1</t>
    <phoneticPr fontId="19" type="noConversion"/>
  </si>
  <si>
    <t>An estimate from W2.1 to W2.</t>
    <phoneticPr fontId="11" type="noConversion"/>
  </si>
  <si>
    <t>W2.2</t>
    <phoneticPr fontId="11" type="noConversion"/>
  </si>
  <si>
    <t>W2=(1-W2.1)*W2.2</t>
    <phoneticPr fontId="11" type="noConversion"/>
  </si>
  <si>
    <t>W2.2</t>
    <phoneticPr fontId="19" type="noConversion"/>
  </si>
  <si>
    <r>
      <t>甲</t>
    </r>
    <r>
      <rPr>
        <sz val="10"/>
        <color rgb="FF000000"/>
        <rFont val="Arial"/>
        <family val="2"/>
        <scheme val="major"/>
      </rPr>
      <t xml:space="preserve"> Water Quality Achievement Rate of DO, BOD5, SS, and NH3-N.</t>
    </r>
    <phoneticPr fontId="11" type="noConversion"/>
  </si>
  <si>
    <t>W2.2 is an estimated achievement rate conversion with the consideration of phosphorus and pesticides.</t>
    <phoneticPr fontId="11" type="noConversion"/>
  </si>
  <si>
    <t>https://www.moeaboe.gov.tw/ECW_WEBPAGE/FlipBook/2018EnergyStaHandBook/#p=32</t>
    <phoneticPr fontId="11" type="noConversion"/>
  </si>
  <si>
    <t>F1.1</t>
    <phoneticPr fontId="11" type="noConversion"/>
  </si>
  <si>
    <t>F1.2</t>
    <phoneticPr fontId="11" type="noConversion"/>
  </si>
  <si>
    <t>Population</t>
    <phoneticPr fontId="11" type="noConversion"/>
  </si>
  <si>
    <t>Net import of agricultural products, food, and live animals per capita (1000 USD)</t>
    <phoneticPr fontId="11" type="noConversion"/>
  </si>
  <si>
    <t>Net import of agricultural products, food, and live animals (1000 USD)</t>
    <phoneticPr fontId="11" type="noConversion"/>
  </si>
  <si>
    <t>F1=F1.1/F1.2</t>
    <phoneticPr fontId="11" type="noConversion"/>
  </si>
  <si>
    <t>https://agrstat.coa.gov.tw/sdweb/public/trade/TradeCoa.aspx</t>
    <phoneticPr fontId="11" type="noConversion"/>
  </si>
  <si>
    <t>F1.1</t>
    <phoneticPr fontId="19" type="noConversion"/>
  </si>
  <si>
    <t>F1.2</t>
    <phoneticPr fontId="19" type="noConversion"/>
  </si>
  <si>
    <t>https://www.ris.gov.tw/app/portal/346</t>
    <phoneticPr fontId="11" type="noConversion"/>
  </si>
  <si>
    <t>https://agrstat.coa.gov.tw/sdweb/public/book/Book.aspx</t>
    <phoneticPr fontId="11" type="noConversion"/>
  </si>
  <si>
    <t>F2.1</t>
    <phoneticPr fontId="19" type="noConversion"/>
  </si>
  <si>
    <t>F2.2</t>
    <phoneticPr fontId="19" type="noConversion"/>
  </si>
  <si>
    <t>F2.1</t>
    <phoneticPr fontId="11" type="noConversion"/>
  </si>
  <si>
    <t>F2.2</t>
    <phoneticPr fontId="11" type="noConversion"/>
  </si>
  <si>
    <t>Cropland use of current year</t>
    <phoneticPr fontId="11" type="noConversion"/>
  </si>
  <si>
    <t>Cropland use of 10 years ago</t>
    <phoneticPr fontId="11" type="noConversion"/>
  </si>
  <si>
    <t>F2=(F2.1-F2.2)/F2.1</t>
    <phoneticPr fontId="11" type="noConversion"/>
  </si>
  <si>
    <t>(2011) Agricultural Statistics Annual Report -&gt; Agricultural Land Area</t>
    <phoneticPr fontId="11" type="noConversion"/>
  </si>
  <si>
    <t>(2019) Agricultural Statistics Annual Report -&gt; Agricultural Land Area</t>
    <phoneticPr fontId="11" type="noConversion"/>
  </si>
  <si>
    <t>每人每月總薪資製造業</t>
    <phoneticPr fontId="11" type="noConversion"/>
  </si>
  <si>
    <t>製造業平均收入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</si>
</sst>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00"/>
    <numFmt numFmtId="177" formatCode="0.00000"/>
    <numFmt numFmtId="178" formatCode="0.00000000"/>
    <numFmt numFmtId="179" formatCode="#,##0.0000000000"/>
    <numFmt numFmtId="182" formatCode="#,##0.0000"/>
    <numFmt numFmtId="184" formatCode="_-* #,##0_-;\-* #,##0_-;_-* &quot;-&quot;??_-;_-@_-"/>
  </numFmts>
  <fonts count="33">
    <font>
      <sz val="10"/>
      <color rgb="FF000000"/>
      <name val="Arial"/>
    </font>
    <font>
      <sz val="10"/>
      <color theme="1"/>
      <name val="Arial"/>
      <family val="2"/>
    </font>
    <font>
      <sz val="10"/>
      <color rgb="FF98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color rgb="FF000000"/>
      <name val="&quot;Times New Roman&quot;"/>
    </font>
    <font>
      <sz val="12"/>
      <color theme="1"/>
      <name val="&quot;Times New Roman&quot;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b/>
      <sz val="10"/>
      <color rgb="FF000000"/>
      <name val="Arial"/>
      <family val="2"/>
    </font>
    <font>
      <sz val="10"/>
      <color rgb="FF980000"/>
      <name val="細明體"/>
      <family val="3"/>
      <charset val="136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980000"/>
      <name val="Arial"/>
      <family val="2"/>
      <charset val="136"/>
    </font>
    <font>
      <sz val="10"/>
      <color rgb="FF000000"/>
      <name val="細明體"/>
      <family val="3"/>
      <charset val="136"/>
    </font>
    <font>
      <b/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theme="1"/>
      <name val="Arial"/>
      <family val="2"/>
      <charset val="136"/>
      <scheme val="major"/>
    </font>
    <font>
      <u/>
      <sz val="10"/>
      <color rgb="FF0000FF"/>
      <name val="Arial"/>
      <family val="2"/>
      <scheme val="major"/>
    </font>
    <font>
      <sz val="10"/>
      <color rgb="FF980000"/>
      <name val="Arial"/>
      <family val="2"/>
      <scheme val="major"/>
    </font>
    <font>
      <sz val="10"/>
      <color rgb="FF980000"/>
      <name val="Arial"/>
      <family val="2"/>
      <charset val="136"/>
      <scheme val="major"/>
    </font>
    <font>
      <sz val="10"/>
      <color rgb="FF000000"/>
      <name val="Arial"/>
      <family val="2"/>
      <charset val="136"/>
      <scheme val="major"/>
    </font>
    <font>
      <u/>
      <sz val="10"/>
      <color rgb="FF1155CC"/>
      <name val="Arial"/>
      <family val="2"/>
      <scheme val="major"/>
    </font>
    <font>
      <sz val="10"/>
      <color rgb="FF000000"/>
      <name val="Arial"/>
      <family val="3"/>
      <charset val="136"/>
      <scheme val="major"/>
    </font>
    <font>
      <sz val="10"/>
      <color theme="1"/>
      <name val="Arial"/>
      <family val="3"/>
      <charset val="136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84">
    <xf numFmtId="0" fontId="0" fillId="0" borderId="0" xfId="0" applyFont="1" applyAlignment="1"/>
    <xf numFmtId="0" fontId="1" fillId="0" borderId="0" xfId="0" applyFont="1" applyAlignme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/>
    <xf numFmtId="10" fontId="4" fillId="0" borderId="0" xfId="0" applyNumberFormat="1" applyFont="1" applyAlignment="1"/>
    <xf numFmtId="176" fontId="1" fillId="0" borderId="0" xfId="0" applyNumberFormat="1" applyFont="1" applyAlignment="1"/>
    <xf numFmtId="176" fontId="1" fillId="0" borderId="0" xfId="0" applyNumberFormat="1" applyFont="1" applyAlignment="1"/>
    <xf numFmtId="0" fontId="4" fillId="0" borderId="0" xfId="0" applyFont="1" applyAlignment="1"/>
    <xf numFmtId="3" fontId="1" fillId="0" borderId="0" xfId="0" applyNumberFormat="1" applyFont="1" applyAlignment="1"/>
    <xf numFmtId="10" fontId="4" fillId="0" borderId="0" xfId="0" applyNumberFormat="1" applyFont="1"/>
    <xf numFmtId="10" fontId="1" fillId="0" borderId="0" xfId="0" applyNumberFormat="1" applyFont="1" applyAlignment="1"/>
    <xf numFmtId="0" fontId="1" fillId="0" borderId="0" xfId="0" applyFont="1" applyAlignment="1"/>
    <xf numFmtId="0" fontId="5" fillId="3" borderId="0" xfId="0" applyFont="1" applyFill="1" applyAlignment="1">
      <alignment horizontal="left"/>
    </xf>
    <xf numFmtId="0" fontId="4" fillId="0" borderId="0" xfId="0" applyFont="1" applyAlignment="1"/>
    <xf numFmtId="179" fontId="4" fillId="0" borderId="0" xfId="0" applyNumberFormat="1" applyFont="1"/>
    <xf numFmtId="179" fontId="6" fillId="0" borderId="0" xfId="0" applyNumberFormat="1" applyFont="1" applyAlignment="1">
      <alignment horizontal="right"/>
    </xf>
    <xf numFmtId="4" fontId="7" fillId="0" borderId="1" xfId="0" applyNumberFormat="1" applyFont="1" applyBorder="1" applyAlignment="1">
      <alignment horizontal="right" wrapText="1"/>
    </xf>
    <xf numFmtId="179" fontId="3" fillId="0" borderId="0" xfId="0" applyNumberFormat="1" applyFont="1" applyAlignment="1">
      <alignment horizontal="right"/>
    </xf>
    <xf numFmtId="179" fontId="0" fillId="0" borderId="0" xfId="0" applyNumberFormat="1" applyFont="1" applyAlignment="1"/>
    <xf numFmtId="179" fontId="0" fillId="0" borderId="0" xfId="0" applyNumberFormat="1" applyFont="1" applyAlignment="1"/>
    <xf numFmtId="179" fontId="4" fillId="0" borderId="0" xfId="0" applyNumberFormat="1" applyFont="1" applyAlignment="1"/>
    <xf numFmtId="4" fontId="8" fillId="0" borderId="1" xfId="0" applyNumberFormat="1" applyFont="1" applyBorder="1" applyAlignment="1">
      <alignment horizontal="right" wrapText="1"/>
    </xf>
    <xf numFmtId="179" fontId="0" fillId="0" borderId="0" xfId="0" applyNumberFormat="1" applyFont="1"/>
    <xf numFmtId="179" fontId="0" fillId="0" borderId="0" xfId="0" applyNumberFormat="1" applyFont="1" applyAlignment="1">
      <alignment vertical="center"/>
    </xf>
    <xf numFmtId="179" fontId="6" fillId="0" borderId="0" xfId="0" applyNumberFormat="1" applyFont="1"/>
    <xf numFmtId="4" fontId="8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1" fillId="0" borderId="0" xfId="0" applyNumberFormat="1" applyFont="1" applyAlignment="1"/>
    <xf numFmtId="4" fontId="1" fillId="0" borderId="0" xfId="0" applyNumberFormat="1" applyFont="1"/>
    <xf numFmtId="0" fontId="5" fillId="0" borderId="0" xfId="0" applyFont="1"/>
    <xf numFmtId="10" fontId="5" fillId="0" borderId="0" xfId="0" applyNumberFormat="1" applyFont="1" applyAlignment="1"/>
    <xf numFmtId="10" fontId="5" fillId="0" borderId="0" xfId="0" applyNumberFormat="1" applyFont="1" applyAlignment="1">
      <alignment horizontal="right"/>
    </xf>
    <xf numFmtId="176" fontId="5" fillId="0" borderId="0" xfId="0" applyNumberFormat="1" applyFont="1"/>
    <xf numFmtId="176" fontId="5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10" fontId="1" fillId="0" borderId="0" xfId="0" applyNumberFormat="1" applyFont="1"/>
    <xf numFmtId="2" fontId="5" fillId="0" borderId="0" xfId="0" applyNumberFormat="1" applyFont="1" applyAlignment="1"/>
    <xf numFmtId="2" fontId="1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77" fontId="5" fillId="0" borderId="0" xfId="0" applyNumberFormat="1" applyFont="1"/>
    <xf numFmtId="3" fontId="5" fillId="0" borderId="0" xfId="0" applyNumberFormat="1" applyFont="1" applyAlignment="1"/>
    <xf numFmtId="178" fontId="5" fillId="0" borderId="0" xfId="0" applyNumberFormat="1" applyFont="1"/>
    <xf numFmtId="0" fontId="12" fillId="0" borderId="0" xfId="0" applyFont="1" applyAlignment="1">
      <alignment horizontal="right"/>
    </xf>
    <xf numFmtId="0" fontId="4" fillId="0" borderId="0" xfId="0" applyFont="1" applyAlignment="1">
      <alignment wrapText="1"/>
    </xf>
    <xf numFmtId="10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0" fontId="16" fillId="0" borderId="0" xfId="0" applyFont="1" applyAlignment="1">
      <alignment wrapText="1"/>
    </xf>
    <xf numFmtId="182" fontId="1" fillId="0" borderId="0" xfId="0" applyNumberFormat="1" applyFont="1"/>
    <xf numFmtId="0" fontId="12" fillId="0" borderId="0" xfId="0" applyFont="1" applyAlignment="1"/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18" fillId="0" borderId="0" xfId="0" applyFont="1" applyAlignme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3" fillId="3" borderId="0" xfId="0" applyFont="1" applyFill="1" applyAlignment="1">
      <alignment horizontal="left" vertical="top" wrapText="1"/>
    </xf>
    <xf numFmtId="0" fontId="30" fillId="0" borderId="0" xfId="0" applyFont="1" applyAlignment="1">
      <alignment vertical="top" wrapText="1"/>
    </xf>
    <xf numFmtId="0" fontId="9" fillId="0" borderId="0" xfId="1" applyAlignment="1">
      <alignment vertical="top" wrapText="1"/>
    </xf>
    <xf numFmtId="0" fontId="14" fillId="4" borderId="0" xfId="0" applyFont="1" applyFill="1" applyAlignment="1">
      <alignment horizontal="right"/>
    </xf>
    <xf numFmtId="0" fontId="17" fillId="0" borderId="0" xfId="0" applyFont="1" applyAlignment="1"/>
    <xf numFmtId="3" fontId="3" fillId="0" borderId="0" xfId="0" applyNumberFormat="1" applyFont="1" applyAlignment="1"/>
    <xf numFmtId="184" fontId="5" fillId="0" borderId="0" xfId="2" applyNumberFormat="1" applyFont="1" applyAlignment="1">
      <alignment horizontal="right"/>
    </xf>
    <xf numFmtId="0" fontId="23" fillId="0" borderId="0" xfId="0" applyFont="1" applyAlignment="1">
      <alignment horizontal="left" vertical="top" wrapText="1"/>
    </xf>
    <xf numFmtId="176" fontId="20" fillId="0" borderId="0" xfId="0" applyNumberFormat="1" applyFont="1" applyAlignment="1">
      <alignment vertical="center"/>
    </xf>
    <xf numFmtId="0" fontId="31" fillId="0" borderId="0" xfId="0" applyFont="1" applyAlignment="1">
      <alignment vertical="top" wrapText="1"/>
    </xf>
    <xf numFmtId="184" fontId="20" fillId="0" borderId="0" xfId="2" applyNumberFormat="1" applyFont="1" applyAlignment="1">
      <alignment vertical="center"/>
    </xf>
    <xf numFmtId="0" fontId="32" fillId="0" borderId="0" xfId="0" applyFont="1" applyAlignment="1">
      <alignment vertical="top" wrapText="1"/>
    </xf>
    <xf numFmtId="0" fontId="31" fillId="3" borderId="0" xfId="0" applyFont="1" applyFill="1" applyAlignment="1">
      <alignment horizontal="left" vertical="top" wrapText="1"/>
    </xf>
  </cellXfs>
  <cellStyles count="3">
    <cellStyle name="一般" xfId="0" builtinId="0"/>
    <cellStyle name="千分位" xfId="2" builtinId="3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ra.gov.tw/News_Content.aspx?n=2953&amp;s=67450" TargetMode="External"/><Relationship Id="rId13" Type="http://schemas.openxmlformats.org/officeDocument/2006/relationships/hyperlink" Target="https://agrstat.coa.gov.tw/sdweb/public/trade/TradeCoa.aspx" TargetMode="External"/><Relationship Id="rId3" Type="http://schemas.openxmlformats.org/officeDocument/2006/relationships/hyperlink" Target="https://statview.coa.gov.tw/aqsys_on/importantArgiGoal_lv3_1_6_3_1.html" TargetMode="External"/><Relationship Id="rId7" Type="http://schemas.openxmlformats.org/officeDocument/2006/relationships/hyperlink" Target="https://www.macromicro.me/collections/11/tw-gdp-relative/111/tw-gdp-percentage" TargetMode="External"/><Relationship Id="rId12" Type="http://schemas.openxmlformats.org/officeDocument/2006/relationships/hyperlink" Target="https://www.moeaboe.gov.tw/ECW_WEBPAGE/FlipBook/2018EnergyStaHandBook/" TargetMode="External"/><Relationship Id="rId2" Type="http://schemas.openxmlformats.org/officeDocument/2006/relationships/hyperlink" Target="https://agrstat.coa.gov.tw/sdweb/public/book/Book.aspx" TargetMode="External"/><Relationship Id="rId16" Type="http://schemas.openxmlformats.org/officeDocument/2006/relationships/hyperlink" Target="https://agrstat.coa.gov.tw/sdweb/public/book/Book.aspx" TargetMode="External"/><Relationship Id="rId1" Type="http://schemas.openxmlformats.org/officeDocument/2006/relationships/hyperlink" Target="https://statdb.dgbas.gov.tw/pxweb/Dialog/Saveshow.asp" TargetMode="External"/><Relationship Id="rId6" Type="http://schemas.openxmlformats.org/officeDocument/2006/relationships/hyperlink" Target="http://www.econ.sinica.edu.tw/content/economicdata/contents/2013090215155290268?MSID=2013090914141961753&amp;R=4" TargetMode="External"/><Relationship Id="rId11" Type="http://schemas.openxmlformats.org/officeDocument/2006/relationships/hyperlink" Target="https://www.moeaboe.gov.tw/ECW_WEBPAGE/FlipBook/2018EnergyStaHandBook/" TargetMode="External"/><Relationship Id="rId5" Type="http://schemas.openxmlformats.org/officeDocument/2006/relationships/hyperlink" Target="https://agrstat.coa.gov.tw/sdweb/public/book/Book.aspx" TargetMode="External"/><Relationship Id="rId15" Type="http://schemas.openxmlformats.org/officeDocument/2006/relationships/hyperlink" Target="https://agrstat.coa.gov.tw/sdweb/public/book/Book.aspx" TargetMode="External"/><Relationship Id="rId10" Type="http://schemas.openxmlformats.org/officeDocument/2006/relationships/hyperlink" Target="https://wq.epa.gov.tw/EWQP/zh/ConService/DownLoad/AnnReport.aspx" TargetMode="External"/><Relationship Id="rId4" Type="http://schemas.openxmlformats.org/officeDocument/2006/relationships/hyperlink" Target="https://agrstat.coa.gov.tw/sdweb/public/book/Book.aspx" TargetMode="External"/><Relationship Id="rId9" Type="http://schemas.openxmlformats.org/officeDocument/2006/relationships/hyperlink" Target="https://gweb.wra.gov.tw/Hydroinfo/?id=Index" TargetMode="External"/><Relationship Id="rId14" Type="http://schemas.openxmlformats.org/officeDocument/2006/relationships/hyperlink" Target="https://www.ris.gov.tw/app/portal/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907D-936E-41B8-B384-16814991858B}">
  <dimension ref="A1:S8"/>
  <sheetViews>
    <sheetView zoomScale="130" zoomScaleNormal="130" workbookViewId="0">
      <selection activeCell="K16" sqref="K16"/>
    </sheetView>
  </sheetViews>
  <sheetFormatPr defaultRowHeight="15"/>
  <cols>
    <col min="1" max="1" width="10.85546875" style="63" bestFit="1" customWidth="1"/>
    <col min="2" max="10" width="9.140625" style="63"/>
    <col min="11" max="12" width="15.42578125" style="63" bestFit="1" customWidth="1"/>
    <col min="13" max="13" width="9.7109375" style="63" bestFit="1" customWidth="1"/>
    <col min="14" max="14" width="9.140625" style="63"/>
    <col min="15" max="15" width="9.7109375" style="63" bestFit="1" customWidth="1"/>
    <col min="16" max="16384" width="9.140625" style="63"/>
  </cols>
  <sheetData>
    <row r="1" spans="1:19" s="64" customFormat="1" ht="15.75">
      <c r="A1" s="64" t="s">
        <v>55</v>
      </c>
      <c r="B1" s="64" t="s">
        <v>60</v>
      </c>
      <c r="C1" s="64" t="s">
        <v>98</v>
      </c>
      <c r="D1" s="64" t="s">
        <v>99</v>
      </c>
      <c r="E1" s="64" t="s">
        <v>61</v>
      </c>
      <c r="F1" s="64" t="s">
        <v>106</v>
      </c>
      <c r="G1" s="64" t="s">
        <v>110</v>
      </c>
      <c r="H1" s="64" t="s">
        <v>62</v>
      </c>
      <c r="I1" s="64" t="s">
        <v>63</v>
      </c>
      <c r="J1" s="64" t="s">
        <v>58</v>
      </c>
      <c r="K1" s="64" t="s">
        <v>121</v>
      </c>
      <c r="L1" s="64" t="s">
        <v>122</v>
      </c>
      <c r="M1" s="64" t="s">
        <v>64</v>
      </c>
      <c r="N1" s="64" t="s">
        <v>125</v>
      </c>
      <c r="O1" s="64" t="s">
        <v>126</v>
      </c>
      <c r="P1" s="64" t="s">
        <v>59</v>
      </c>
      <c r="Q1" s="64" t="s">
        <v>65</v>
      </c>
      <c r="R1" s="64" t="s">
        <v>66</v>
      </c>
      <c r="S1" s="64" t="s">
        <v>67</v>
      </c>
    </row>
    <row r="2" spans="1:19">
      <c r="A2" s="63">
        <v>2012</v>
      </c>
      <c r="B2" s="63">
        <f>C2/D2</f>
        <v>0.20437082339606602</v>
      </c>
      <c r="C2" s="63">
        <v>17309.8</v>
      </c>
      <c r="D2" s="63">
        <v>84698</v>
      </c>
      <c r="E2" s="79">
        <f>(1-F2)*G2</f>
        <v>0.48857142857142855</v>
      </c>
      <c r="F2" s="63">
        <v>0.43</v>
      </c>
      <c r="G2" s="63">
        <f>0.857142857142857</f>
        <v>0.85714285714285698</v>
      </c>
      <c r="H2" s="63">
        <v>0.89929999999999999</v>
      </c>
      <c r="I2" s="63">
        <v>0.97870000000000001</v>
      </c>
      <c r="J2" s="79">
        <f>K2/L2</f>
        <v>0.63133279195560854</v>
      </c>
      <c r="K2" s="81">
        <v>14720043</v>
      </c>
      <c r="L2" s="81">
        <v>23315822</v>
      </c>
      <c r="M2" s="79">
        <f>(N2-O2)/N2</f>
        <v>-5.5373404905811795E-2</v>
      </c>
      <c r="N2" s="63">
        <v>802876.02099999995</v>
      </c>
      <c r="O2" s="63">
        <v>847334</v>
      </c>
    </row>
    <row r="3" spans="1:19">
      <c r="A3" s="63">
        <v>2013</v>
      </c>
      <c r="B3" s="63">
        <f t="shared" ref="B3:B8" si="0">C3/D3</f>
        <v>0.24368907420972558</v>
      </c>
      <c r="C3" s="63">
        <v>17299</v>
      </c>
      <c r="D3" s="63">
        <v>70988</v>
      </c>
      <c r="E3" s="79">
        <f t="shared" ref="E3:E8" si="1">(1-F3)*G3</f>
        <v>0.49714285714285711</v>
      </c>
      <c r="F3" s="63">
        <v>0.42</v>
      </c>
      <c r="G3" s="63">
        <f t="shared" ref="G3:G8" si="2">0.857142857142857</f>
        <v>0.85714285714285698</v>
      </c>
      <c r="H3" s="63">
        <v>0.89839999999999998</v>
      </c>
      <c r="I3" s="63">
        <v>0.97929999999999995</v>
      </c>
      <c r="J3" s="79">
        <f t="shared" ref="J3:J8" si="3">K3/L3</f>
        <v>0.63457027027639867</v>
      </c>
      <c r="K3" s="81">
        <v>14832139</v>
      </c>
      <c r="L3" s="81">
        <v>23373517</v>
      </c>
      <c r="M3" s="79">
        <f t="shared" ref="M3:M8" si="4">(N3-O3)/N3</f>
        <v>-5.5345801202850903E-2</v>
      </c>
      <c r="N3" s="63">
        <v>799829.78</v>
      </c>
      <c r="O3" s="63">
        <v>844097</v>
      </c>
    </row>
    <row r="4" spans="1:19">
      <c r="A4" s="63">
        <v>2014</v>
      </c>
      <c r="B4" s="63">
        <f t="shared" si="0"/>
        <v>0.36577160828543542</v>
      </c>
      <c r="C4" s="63">
        <v>16863.900000000001</v>
      </c>
      <c r="D4" s="63">
        <v>46105</v>
      </c>
      <c r="E4" s="79">
        <f t="shared" si="1"/>
        <v>0.42857142857142849</v>
      </c>
      <c r="F4" s="63">
        <v>0.5</v>
      </c>
      <c r="G4" s="63">
        <f t="shared" si="2"/>
        <v>0.85714285714285698</v>
      </c>
      <c r="H4" s="63">
        <v>0.90090000000000003</v>
      </c>
      <c r="I4" s="63">
        <v>0.98080000000000001</v>
      </c>
      <c r="J4" s="79">
        <f t="shared" si="3"/>
        <v>0.66820811843497707</v>
      </c>
      <c r="K4" s="81">
        <v>15658624</v>
      </c>
      <c r="L4" s="81">
        <v>23433753</v>
      </c>
      <c r="M4" s="79">
        <f t="shared" si="4"/>
        <v>-4.4891462761755901E-2</v>
      </c>
      <c r="N4" s="63">
        <v>799611.28</v>
      </c>
      <c r="O4" s="63">
        <v>835507</v>
      </c>
    </row>
    <row r="5" spans="1:19">
      <c r="A5" s="63">
        <v>2015</v>
      </c>
      <c r="B5" s="63">
        <f t="shared" si="0"/>
        <v>0.29554600615997489</v>
      </c>
      <c r="C5" s="63">
        <v>16024.8</v>
      </c>
      <c r="D5" s="63">
        <v>54221</v>
      </c>
      <c r="E5" s="79">
        <f t="shared" si="1"/>
        <v>0.41999999999999993</v>
      </c>
      <c r="F5" s="63">
        <v>0.51</v>
      </c>
      <c r="G5" s="63">
        <f t="shared" si="2"/>
        <v>0.85714285714285698</v>
      </c>
      <c r="H5" s="63">
        <v>0.91049999999999998</v>
      </c>
      <c r="I5" s="63">
        <v>0.97989999999999999</v>
      </c>
      <c r="J5" s="79">
        <f t="shared" si="3"/>
        <v>0.616648235483234</v>
      </c>
      <c r="K5" s="81">
        <v>14515786</v>
      </c>
      <c r="L5" s="81">
        <v>23539816</v>
      </c>
      <c r="M5" s="79">
        <f t="shared" si="4"/>
        <v>-4.5890902402638323E-2</v>
      </c>
      <c r="N5" s="63">
        <v>796618.46</v>
      </c>
      <c r="O5" s="63">
        <v>833176</v>
      </c>
    </row>
    <row r="6" spans="1:19">
      <c r="A6" s="63">
        <v>2016</v>
      </c>
      <c r="B6" s="63">
        <f t="shared" si="0"/>
        <v>0.18790642212253708</v>
      </c>
      <c r="C6" s="63">
        <v>16546.100000000002</v>
      </c>
      <c r="D6" s="63">
        <v>88055</v>
      </c>
      <c r="E6" s="79">
        <f t="shared" si="1"/>
        <v>0.44571428571428567</v>
      </c>
      <c r="F6" s="63">
        <v>0.48</v>
      </c>
      <c r="G6" s="63">
        <f t="shared" si="2"/>
        <v>0.85714285714285698</v>
      </c>
      <c r="H6" s="63">
        <v>0.91920000000000002</v>
      </c>
      <c r="I6" s="63">
        <v>0.97919999999999996</v>
      </c>
      <c r="J6" s="79">
        <f t="shared" si="3"/>
        <v>0.60435582843978053</v>
      </c>
      <c r="K6" s="81">
        <v>14226425</v>
      </c>
      <c r="L6" s="81">
        <v>23539816</v>
      </c>
      <c r="M6" s="79">
        <f t="shared" si="4"/>
        <v>-4.4738266695957866E-2</v>
      </c>
      <c r="N6" s="63">
        <v>794004.61</v>
      </c>
      <c r="O6" s="63">
        <v>829527</v>
      </c>
    </row>
    <row r="7" spans="1:19">
      <c r="A7" s="63">
        <v>2017</v>
      </c>
      <c r="B7" s="63">
        <f t="shared" si="0"/>
        <v>0.22756631118403065</v>
      </c>
      <c r="C7" s="63">
        <v>16644.2</v>
      </c>
      <c r="D7" s="63">
        <v>73140</v>
      </c>
      <c r="E7" s="79">
        <f t="shared" si="1"/>
        <v>0.41999999999999993</v>
      </c>
      <c r="F7" s="63">
        <v>0.51</v>
      </c>
      <c r="G7" s="63">
        <f t="shared" si="2"/>
        <v>0.85714285714285698</v>
      </c>
      <c r="H7" s="63">
        <v>0.93810000000000004</v>
      </c>
      <c r="I7" s="63">
        <v>0.98019999999999996</v>
      </c>
      <c r="J7" s="79">
        <f t="shared" si="3"/>
        <v>0.64388676075284501</v>
      </c>
      <c r="K7" s="81">
        <v>15177201</v>
      </c>
      <c r="L7" s="81">
        <v>23571227</v>
      </c>
      <c r="M7" s="79">
        <f t="shared" si="4"/>
        <v>-4.1512168933925245E-2</v>
      </c>
      <c r="N7" s="63">
        <v>793026.74</v>
      </c>
      <c r="O7" s="63">
        <v>825947</v>
      </c>
    </row>
    <row r="8" spans="1:19">
      <c r="A8" s="63">
        <v>2018</v>
      </c>
      <c r="B8" s="63">
        <f t="shared" si="0"/>
        <v>0.27188196443967266</v>
      </c>
      <c r="C8" s="63">
        <v>16713.399999999998</v>
      </c>
      <c r="D8" s="63">
        <v>61473</v>
      </c>
      <c r="E8" s="79">
        <f t="shared" si="1"/>
        <v>0.43714285714285706</v>
      </c>
      <c r="F8" s="63">
        <v>0.49</v>
      </c>
      <c r="G8" s="63">
        <f t="shared" si="2"/>
        <v>0.85714285714285698</v>
      </c>
      <c r="H8" s="63">
        <v>0.9284</v>
      </c>
      <c r="I8" s="63">
        <v>0.98060000000000003</v>
      </c>
      <c r="J8" s="79">
        <f t="shared" si="3"/>
        <v>0.67051395120389512</v>
      </c>
      <c r="K8" s="81">
        <v>15816708</v>
      </c>
      <c r="L8" s="81">
        <v>23588932</v>
      </c>
      <c r="M8" s="79">
        <f t="shared" si="4"/>
        <v>-4.0071626433626419E-2</v>
      </c>
      <c r="N8" s="63">
        <v>790680.16</v>
      </c>
      <c r="O8" s="63">
        <v>822364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003"/>
  <sheetViews>
    <sheetView zoomScale="115" zoomScaleNormal="115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P14" sqref="P14"/>
    </sheetView>
  </sheetViews>
  <sheetFormatPr defaultColWidth="14.42578125" defaultRowHeight="15.75" customHeight="1"/>
  <cols>
    <col min="1" max="1" width="14.42578125" style="32"/>
    <col min="2" max="2" width="23" style="30" customWidth="1"/>
    <col min="3" max="3" width="33.5703125" style="32" customWidth="1"/>
    <col min="4" max="4" width="15.7109375" style="32" customWidth="1"/>
    <col min="5" max="6" width="14.42578125" style="32" customWidth="1"/>
    <col min="7" max="19" width="14.5703125" style="32" bestFit="1" customWidth="1"/>
    <col min="20" max="20" width="15" style="32" bestFit="1" customWidth="1"/>
    <col min="21" max="22" width="14.5703125" style="32" bestFit="1" customWidth="1"/>
    <col min="23" max="23" width="15" style="32" bestFit="1" customWidth="1"/>
    <col min="24" max="16384" width="14.42578125" style="32"/>
  </cols>
  <sheetData>
    <row r="1" spans="1:66" s="58" customFormat="1" ht="12.75">
      <c r="A1" s="58" t="s">
        <v>52</v>
      </c>
      <c r="B1" s="59" t="s">
        <v>51</v>
      </c>
      <c r="C1" s="60"/>
      <c r="D1" s="61">
        <v>2000</v>
      </c>
      <c r="E1" s="61">
        <v>2001</v>
      </c>
      <c r="F1" s="61">
        <v>2002</v>
      </c>
      <c r="G1" s="61">
        <v>2003</v>
      </c>
      <c r="H1" s="61">
        <v>2004</v>
      </c>
      <c r="I1" s="61">
        <v>2005</v>
      </c>
      <c r="J1" s="61">
        <v>2006</v>
      </c>
      <c r="K1" s="61">
        <v>2007</v>
      </c>
      <c r="L1" s="61">
        <v>2008</v>
      </c>
      <c r="M1" s="61">
        <v>2009</v>
      </c>
      <c r="N1" s="61">
        <v>2010</v>
      </c>
      <c r="O1" s="61">
        <v>2011</v>
      </c>
      <c r="P1" s="74">
        <v>2012</v>
      </c>
      <c r="Q1" s="74">
        <v>2013</v>
      </c>
      <c r="R1" s="74">
        <v>2014</v>
      </c>
      <c r="S1" s="74">
        <v>2015</v>
      </c>
      <c r="T1" s="74">
        <v>2016</v>
      </c>
      <c r="U1" s="74">
        <v>2017</v>
      </c>
      <c r="V1" s="74">
        <v>2018</v>
      </c>
      <c r="W1" s="61">
        <v>2019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</row>
    <row r="2" spans="1:66" ht="12.75">
      <c r="B2" s="27" t="s">
        <v>0</v>
      </c>
      <c r="C2" s="32" t="s">
        <v>1</v>
      </c>
      <c r="D2" s="33">
        <v>17820</v>
      </c>
      <c r="E2" s="33">
        <v>18477</v>
      </c>
      <c r="F2" s="33">
        <v>18695</v>
      </c>
      <c r="G2" s="33">
        <v>17596</v>
      </c>
      <c r="H2" s="33">
        <v>17784</v>
      </c>
      <c r="I2" s="33">
        <v>17850</v>
      </c>
      <c r="J2" s="33">
        <v>17404</v>
      </c>
      <c r="K2" s="33">
        <v>18569</v>
      </c>
      <c r="L2" s="33">
        <v>17978</v>
      </c>
      <c r="M2" s="33">
        <v>18084</v>
      </c>
      <c r="N2" s="33">
        <v>17098</v>
      </c>
      <c r="O2" s="33">
        <v>17218</v>
      </c>
      <c r="P2" s="33">
        <v>17310</v>
      </c>
      <c r="Q2" s="33">
        <v>17299</v>
      </c>
      <c r="R2" s="33">
        <v>17732</v>
      </c>
      <c r="S2" s="2">
        <v>16546</v>
      </c>
      <c r="T2" s="2">
        <v>16546</v>
      </c>
      <c r="U2" s="3">
        <v>16645</v>
      </c>
      <c r="V2" s="3">
        <v>16713</v>
      </c>
      <c r="W2" s="3" t="s">
        <v>2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 spans="1:66" ht="14.25">
      <c r="C3" s="75" t="s">
        <v>96</v>
      </c>
      <c r="D3" s="34">
        <v>59900</v>
      </c>
      <c r="E3" s="34">
        <v>82460</v>
      </c>
      <c r="F3" s="34">
        <v>42229</v>
      </c>
      <c r="G3" s="34">
        <v>46547</v>
      </c>
      <c r="H3" s="34">
        <v>66882</v>
      </c>
      <c r="I3" s="34">
        <v>98501</v>
      </c>
      <c r="J3" s="34">
        <v>70858</v>
      </c>
      <c r="K3" s="34">
        <v>93854</v>
      </c>
      <c r="L3" s="34">
        <v>78482</v>
      </c>
      <c r="M3" s="34">
        <v>61286</v>
      </c>
      <c r="N3" s="34">
        <v>62487</v>
      </c>
      <c r="O3" s="34">
        <v>58602</v>
      </c>
      <c r="P3" s="76">
        <v>84698</v>
      </c>
      <c r="Q3" s="9">
        <v>70988</v>
      </c>
      <c r="R3" s="9">
        <v>46105</v>
      </c>
      <c r="S3" s="9">
        <v>54221</v>
      </c>
      <c r="T3" s="9">
        <v>88055</v>
      </c>
      <c r="U3" s="33">
        <v>73140</v>
      </c>
      <c r="V3" s="77">
        <v>61473</v>
      </c>
      <c r="W3" s="9">
        <v>64921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</row>
    <row r="4" spans="1:66" ht="12.75">
      <c r="B4" s="31" t="s">
        <v>40</v>
      </c>
      <c r="C4" s="32" t="s">
        <v>0</v>
      </c>
      <c r="D4" s="35">
        <f>D2/D3</f>
        <v>0.29749582637729549</v>
      </c>
      <c r="E4" s="35">
        <f>E2/E3</f>
        <v>0.22407227746786321</v>
      </c>
      <c r="F4" s="35">
        <f>F2/F3</f>
        <v>0.44270524994671906</v>
      </c>
      <c r="G4" s="35">
        <f>G2/G3</f>
        <v>0.3780265108385073</v>
      </c>
      <c r="H4" s="35">
        <f>H2/H3</f>
        <v>0.26590113931999643</v>
      </c>
      <c r="I4" s="35">
        <f>I2/I3</f>
        <v>0.1812164343509203</v>
      </c>
      <c r="J4" s="57">
        <f>J2/J3</f>
        <v>0.24561799655649327</v>
      </c>
      <c r="K4" s="35">
        <f>K2/K3</f>
        <v>0.19784985189762824</v>
      </c>
      <c r="L4" s="35">
        <f>L2/L3</f>
        <v>0.22907163426008512</v>
      </c>
      <c r="M4" s="35">
        <f>M2/M3</f>
        <v>0.2950755474333453</v>
      </c>
      <c r="N4" s="35">
        <f>N2/N3</f>
        <v>0.27362491398210825</v>
      </c>
      <c r="O4" s="35">
        <f>O2/O3</f>
        <v>0.293812497866967</v>
      </c>
      <c r="P4" s="35">
        <f>P2/P3</f>
        <v>0.2043731847269121</v>
      </c>
      <c r="Q4" s="35">
        <f>Q2/Q3</f>
        <v>0.24368907420972558</v>
      </c>
      <c r="R4" s="35">
        <f>R2/R3</f>
        <v>0.38460036872356579</v>
      </c>
      <c r="S4" s="35">
        <f>S2/S3</f>
        <v>0.30515851791741205</v>
      </c>
      <c r="T4" s="35">
        <f>T2/T3</f>
        <v>0.18790528646868435</v>
      </c>
      <c r="U4" s="35">
        <f>U2/U3</f>
        <v>0.2275772491112934</v>
      </c>
      <c r="V4" s="35">
        <f>V2/V3</f>
        <v>0.27187545751793468</v>
      </c>
      <c r="W4" s="35" t="e">
        <f>W2/W3</f>
        <v>#VALUE!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57">
      <c r="B5" s="27" t="s">
        <v>41</v>
      </c>
      <c r="C5" s="36"/>
      <c r="D5" s="3" t="s">
        <v>2</v>
      </c>
      <c r="E5" s="3" t="s">
        <v>2</v>
      </c>
      <c r="F5" s="37">
        <v>0.14599999999999999</v>
      </c>
      <c r="G5" s="37">
        <v>0.14799999999999999</v>
      </c>
      <c r="H5" s="37">
        <v>0.182</v>
      </c>
      <c r="I5" s="37">
        <v>0.224</v>
      </c>
      <c r="J5" s="37">
        <v>0.255</v>
      </c>
      <c r="K5" s="37">
        <v>0.26200000000000001</v>
      </c>
      <c r="L5" s="37">
        <v>0.29899999999999999</v>
      </c>
      <c r="M5" s="37">
        <v>0.33200000000000002</v>
      </c>
      <c r="N5" s="37">
        <v>0.29699999999999999</v>
      </c>
      <c r="O5" s="37">
        <v>0.318</v>
      </c>
      <c r="P5" s="37">
        <v>0.31</v>
      </c>
      <c r="Q5" s="37">
        <v>0.34399999999999997</v>
      </c>
      <c r="R5" s="37">
        <v>0.32600000000000001</v>
      </c>
      <c r="S5" s="37">
        <v>0.35199999999999998</v>
      </c>
      <c r="T5" s="37">
        <v>0.371</v>
      </c>
      <c r="U5" s="37">
        <v>0.35799999999999998</v>
      </c>
      <c r="V5" s="11">
        <v>0.34799999999999998</v>
      </c>
      <c r="W5" s="11">
        <v>0.34</v>
      </c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</row>
    <row r="6" spans="1:66" ht="12.75">
      <c r="C6" s="32" t="s">
        <v>4</v>
      </c>
      <c r="D6" s="3" t="s">
        <v>2</v>
      </c>
      <c r="E6" s="3" t="s">
        <v>2</v>
      </c>
      <c r="F6" s="37">
        <f t="shared" ref="F6:W6" si="0">1-F5</f>
        <v>0.85399999999999998</v>
      </c>
      <c r="G6" s="37">
        <f t="shared" si="0"/>
        <v>0.85199999999999998</v>
      </c>
      <c r="H6" s="37">
        <f t="shared" si="0"/>
        <v>0.81800000000000006</v>
      </c>
      <c r="I6" s="37">
        <f t="shared" si="0"/>
        <v>0.77600000000000002</v>
      </c>
      <c r="J6" s="37">
        <f t="shared" si="0"/>
        <v>0.745</v>
      </c>
      <c r="K6" s="37">
        <f t="shared" si="0"/>
        <v>0.73799999999999999</v>
      </c>
      <c r="L6" s="37">
        <f t="shared" si="0"/>
        <v>0.70100000000000007</v>
      </c>
      <c r="M6" s="37">
        <f t="shared" si="0"/>
        <v>0.66799999999999993</v>
      </c>
      <c r="N6" s="37">
        <f t="shared" si="0"/>
        <v>0.70300000000000007</v>
      </c>
      <c r="O6" s="37">
        <f t="shared" si="0"/>
        <v>0.68199999999999994</v>
      </c>
      <c r="P6" s="37">
        <f t="shared" si="0"/>
        <v>0.69</v>
      </c>
      <c r="Q6" s="37">
        <f t="shared" si="0"/>
        <v>0.65600000000000003</v>
      </c>
      <c r="R6" s="37">
        <f t="shared" si="0"/>
        <v>0.67399999999999993</v>
      </c>
      <c r="S6" s="37">
        <f t="shared" si="0"/>
        <v>0.64800000000000002</v>
      </c>
      <c r="T6" s="37">
        <f t="shared" si="0"/>
        <v>0.629</v>
      </c>
      <c r="U6" s="37">
        <f t="shared" si="0"/>
        <v>0.64200000000000002</v>
      </c>
      <c r="V6" s="37">
        <f t="shared" si="0"/>
        <v>0.65200000000000002</v>
      </c>
      <c r="W6" s="37">
        <f t="shared" si="0"/>
        <v>0.65999999999999992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ht="28.5">
      <c r="B7" s="27" t="s">
        <v>42</v>
      </c>
      <c r="D7" s="38">
        <v>0.87629999999999997</v>
      </c>
      <c r="E7" s="38">
        <v>0.88680000000000003</v>
      </c>
      <c r="F7" s="38">
        <v>0.88249999999999995</v>
      </c>
      <c r="G7" s="38">
        <v>0.88959999999999995</v>
      </c>
      <c r="H7" s="38">
        <v>0.89880000000000004</v>
      </c>
      <c r="I7" s="38">
        <v>0.89810000000000001</v>
      </c>
      <c r="J7" s="38">
        <v>0.89990000000000003</v>
      </c>
      <c r="K7" s="38">
        <v>0.90280000000000005</v>
      </c>
      <c r="L7" s="38">
        <v>0.89849999999999997</v>
      </c>
      <c r="M7" s="38">
        <v>0.89570000000000005</v>
      </c>
      <c r="N7" s="38">
        <v>0.89939999999999998</v>
      </c>
      <c r="O7" s="38">
        <v>0.89500000000000002</v>
      </c>
      <c r="P7" s="38">
        <v>0.89929999999999999</v>
      </c>
      <c r="Q7" s="38">
        <v>0.89839999999999998</v>
      </c>
      <c r="R7" s="38">
        <v>0.90090000000000003</v>
      </c>
      <c r="S7" s="38">
        <v>0.91049999999999998</v>
      </c>
      <c r="T7" s="38">
        <v>0.91920000000000002</v>
      </c>
      <c r="U7" s="38">
        <v>0.93810000000000004</v>
      </c>
      <c r="V7" s="38">
        <v>0.9284</v>
      </c>
      <c r="W7" s="38">
        <v>0.91739999999999999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 spans="1:66" ht="14.25">
      <c r="B8" s="27" t="s">
        <v>43</v>
      </c>
      <c r="C8" s="36"/>
      <c r="D8" s="38">
        <v>0.97829999999999995</v>
      </c>
      <c r="E8" s="38">
        <v>0.97589999999999999</v>
      </c>
      <c r="F8" s="38">
        <v>0.97760000000000002</v>
      </c>
      <c r="G8" s="38">
        <v>0.9768</v>
      </c>
      <c r="H8" s="38">
        <v>0.97889999999999999</v>
      </c>
      <c r="I8" s="38">
        <v>0.98040000000000005</v>
      </c>
      <c r="J8" s="38">
        <v>0.98080000000000001</v>
      </c>
      <c r="K8" s="38">
        <v>0.98129999999999995</v>
      </c>
      <c r="L8" s="38">
        <v>0.98050000000000004</v>
      </c>
      <c r="M8" s="38">
        <v>0.98119999999999996</v>
      </c>
      <c r="N8" s="38">
        <v>0.98140000000000005</v>
      </c>
      <c r="O8" s="38">
        <v>0.98029999999999995</v>
      </c>
      <c r="P8" s="38">
        <v>0.97870000000000001</v>
      </c>
      <c r="Q8" s="38">
        <v>0.97929999999999995</v>
      </c>
      <c r="R8" s="38">
        <v>0.98080000000000001</v>
      </c>
      <c r="S8" s="38">
        <v>0.97989999999999999</v>
      </c>
      <c r="T8" s="38">
        <v>0.97919999999999996</v>
      </c>
      <c r="U8" s="38">
        <v>0.98019999999999996</v>
      </c>
      <c r="V8" s="38">
        <v>0.98060000000000003</v>
      </c>
      <c r="W8" s="38">
        <v>0.97899999999999998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 spans="1:66" ht="25.5">
      <c r="B9" s="27" t="s">
        <v>7</v>
      </c>
      <c r="C9" s="32" t="s">
        <v>8</v>
      </c>
      <c r="D9" s="33">
        <v>25553233</v>
      </c>
      <c r="E9" s="33">
        <v>22896352</v>
      </c>
      <c r="F9" s="33">
        <v>23847651</v>
      </c>
      <c r="G9" s="33">
        <v>26027169</v>
      </c>
      <c r="H9" s="33">
        <v>29746256</v>
      </c>
      <c r="I9" s="33">
        <v>31837386</v>
      </c>
      <c r="J9" s="33">
        <v>32469792</v>
      </c>
      <c r="K9" s="33">
        <v>36073501</v>
      </c>
      <c r="L9" s="33">
        <v>41728492</v>
      </c>
      <c r="M9" s="33">
        <v>33750070</v>
      </c>
      <c r="N9" s="33">
        <v>42433032</v>
      </c>
      <c r="O9" s="33">
        <v>48985283</v>
      </c>
      <c r="P9" s="33">
        <v>46458773</v>
      </c>
      <c r="Q9" s="33">
        <v>46451459</v>
      </c>
      <c r="R9" s="33">
        <v>50105746</v>
      </c>
      <c r="S9" s="33">
        <v>46364104</v>
      </c>
      <c r="T9" s="33">
        <v>45297772</v>
      </c>
      <c r="U9" s="33">
        <v>47957516</v>
      </c>
      <c r="V9" s="33">
        <v>50709349</v>
      </c>
      <c r="W9" s="33">
        <v>48396224</v>
      </c>
      <c r="X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 spans="1:66" ht="12.75">
      <c r="C10" s="32" t="s">
        <v>9</v>
      </c>
      <c r="D10" s="33">
        <v>22276672</v>
      </c>
      <c r="E10" s="33">
        <v>22405568</v>
      </c>
      <c r="F10" s="33">
        <v>22520776</v>
      </c>
      <c r="G10" s="33">
        <v>22604550</v>
      </c>
      <c r="H10" s="33">
        <v>22689122</v>
      </c>
      <c r="I10" s="33">
        <v>22770383</v>
      </c>
      <c r="J10" s="33">
        <v>22876527</v>
      </c>
      <c r="K10" s="33">
        <v>22958360</v>
      </c>
      <c r="L10" s="33">
        <v>23037031</v>
      </c>
      <c r="M10" s="33">
        <v>23119772</v>
      </c>
      <c r="N10" s="33">
        <v>23162123</v>
      </c>
      <c r="O10" s="33">
        <v>23224912</v>
      </c>
      <c r="P10" s="33">
        <v>23315822</v>
      </c>
      <c r="Q10" s="33">
        <v>23373517</v>
      </c>
      <c r="R10" s="33">
        <v>23433753</v>
      </c>
      <c r="S10" s="33">
        <v>23539816</v>
      </c>
      <c r="T10" s="33">
        <v>23539816</v>
      </c>
      <c r="U10" s="33">
        <v>23571227</v>
      </c>
      <c r="V10" s="33">
        <v>23588932</v>
      </c>
      <c r="W10" s="33">
        <v>23603121</v>
      </c>
      <c r="X10" s="12"/>
      <c r="Y10" s="50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 spans="1:66" ht="12.75">
      <c r="B11" s="31" t="s">
        <v>44</v>
      </c>
      <c r="C11" s="32" t="s">
        <v>10</v>
      </c>
      <c r="D11" s="39">
        <f t="shared" ref="D11:W11" si="1">D9/D10</f>
        <v>1.1470848518126944</v>
      </c>
      <c r="E11" s="39">
        <f t="shared" si="1"/>
        <v>1.0219045551534334</v>
      </c>
      <c r="F11" s="39">
        <f t="shared" si="1"/>
        <v>1.0589178188176109</v>
      </c>
      <c r="G11" s="40">
        <f t="shared" si="1"/>
        <v>1.1514128350265764</v>
      </c>
      <c r="H11" s="39">
        <f t="shared" si="1"/>
        <v>1.3110360110012189</v>
      </c>
      <c r="I11" s="39">
        <f t="shared" si="1"/>
        <v>1.3981928191546009</v>
      </c>
      <c r="J11" s="39">
        <f t="shared" si="1"/>
        <v>1.4193497116061367</v>
      </c>
      <c r="K11" s="39">
        <f t="shared" si="1"/>
        <v>1.5712577466334703</v>
      </c>
      <c r="L11" s="39">
        <f t="shared" si="1"/>
        <v>1.8113658830428279</v>
      </c>
      <c r="M11" s="39">
        <f t="shared" si="1"/>
        <v>1.4597925100645457</v>
      </c>
      <c r="N11" s="39">
        <f t="shared" si="1"/>
        <v>1.8320009784940698</v>
      </c>
      <c r="O11" s="39">
        <f t="shared" si="1"/>
        <v>2.1091698000836345</v>
      </c>
      <c r="P11" s="39">
        <f t="shared" si="1"/>
        <v>1.9925856785147871</v>
      </c>
      <c r="Q11" s="39">
        <f t="shared" si="1"/>
        <v>1.9873542779206057</v>
      </c>
      <c r="R11" s="39">
        <f t="shared" si="1"/>
        <v>2.1381869988985547</v>
      </c>
      <c r="S11" s="39">
        <f t="shared" si="1"/>
        <v>1.9696035007240498</v>
      </c>
      <c r="T11" s="39">
        <f t="shared" si="1"/>
        <v>1.9243044210710907</v>
      </c>
      <c r="U11" s="39">
        <f t="shared" si="1"/>
        <v>2.0345786835789244</v>
      </c>
      <c r="V11" s="39">
        <f t="shared" si="1"/>
        <v>2.1497094060892628</v>
      </c>
      <c r="W11" s="39">
        <f t="shared" si="1"/>
        <v>2.0504162987598122</v>
      </c>
      <c r="X11" s="7"/>
      <c r="Y11" s="7"/>
      <c r="Z11" s="7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</row>
    <row r="12" spans="1:66" ht="25.5">
      <c r="B12" s="27" t="s">
        <v>11</v>
      </c>
      <c r="C12" s="32" t="s">
        <v>12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41">
        <v>158452</v>
      </c>
      <c r="J12" s="12">
        <v>155248</v>
      </c>
      <c r="K12" s="12">
        <v>155459</v>
      </c>
      <c r="L12" s="12">
        <v>148333</v>
      </c>
      <c r="M12" s="12">
        <v>151338</v>
      </c>
      <c r="N12" s="42">
        <v>139941</v>
      </c>
      <c r="O12" s="42">
        <v>153405</v>
      </c>
      <c r="P12" s="42">
        <v>156662</v>
      </c>
      <c r="Q12" s="42">
        <v>162869</v>
      </c>
      <c r="R12" s="42">
        <v>166602</v>
      </c>
      <c r="S12" s="42">
        <v>146597</v>
      </c>
      <c r="T12" s="42">
        <v>168872</v>
      </c>
      <c r="U12" s="42">
        <v>169819</v>
      </c>
      <c r="V12" s="42">
        <v>169789</v>
      </c>
      <c r="W12" s="42">
        <v>169740</v>
      </c>
      <c r="X12" s="12"/>
      <c r="Y12" s="9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</row>
    <row r="13" spans="1:66" ht="12.75">
      <c r="B13" s="31" t="s">
        <v>45</v>
      </c>
      <c r="C13" s="32" t="s">
        <v>11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43">
        <f t="shared" ref="J13:W13" si="2">(J12-I12)/I12</f>
        <v>-2.0220634640143387E-2</v>
      </c>
      <c r="K13" s="43">
        <f t="shared" si="2"/>
        <v>1.359115737400804E-3</v>
      </c>
      <c r="L13" s="43">
        <f t="shared" si="2"/>
        <v>-4.5838452582352904E-2</v>
      </c>
      <c r="M13" s="43">
        <f t="shared" si="2"/>
        <v>2.025847249094942E-2</v>
      </c>
      <c r="N13" s="43">
        <f t="shared" si="2"/>
        <v>-7.5308250406375135E-2</v>
      </c>
      <c r="O13" s="43">
        <f t="shared" si="2"/>
        <v>9.6211975046626791E-2</v>
      </c>
      <c r="P13" s="43">
        <f t="shared" si="2"/>
        <v>2.1231380984974416E-2</v>
      </c>
      <c r="Q13" s="43">
        <f t="shared" si="2"/>
        <v>3.9620329116186438E-2</v>
      </c>
      <c r="R13" s="43">
        <f t="shared" si="2"/>
        <v>2.2920261068711666E-2</v>
      </c>
      <c r="S13" s="43">
        <f t="shared" si="2"/>
        <v>-0.12007658971681012</v>
      </c>
      <c r="T13" s="43">
        <f t="shared" si="2"/>
        <v>0.15194717490808135</v>
      </c>
      <c r="U13" s="43">
        <f t="shared" si="2"/>
        <v>5.6077976218674502E-3</v>
      </c>
      <c r="V13" s="43">
        <f t="shared" si="2"/>
        <v>-1.7665867776868314E-4</v>
      </c>
      <c r="W13" s="43">
        <f t="shared" si="2"/>
        <v>-2.8859348956646188E-4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ht="25.5">
      <c r="B14" s="27" t="s">
        <v>13</v>
      </c>
      <c r="C14" s="13" t="s">
        <v>14</v>
      </c>
      <c r="D14" s="12">
        <v>38922</v>
      </c>
      <c r="E14" s="32">
        <v>38420</v>
      </c>
      <c r="F14" s="32">
        <v>38444</v>
      </c>
      <c r="G14" s="32">
        <v>39558</v>
      </c>
      <c r="H14" s="32">
        <v>40666</v>
      </c>
      <c r="I14" s="32">
        <v>41868</v>
      </c>
      <c r="J14" s="32">
        <v>42403</v>
      </c>
      <c r="K14" s="32">
        <v>43240</v>
      </c>
      <c r="L14" s="32">
        <v>43297</v>
      </c>
      <c r="M14" s="32">
        <v>39525</v>
      </c>
      <c r="N14" s="32">
        <v>43152</v>
      </c>
      <c r="O14" s="32">
        <v>44603</v>
      </c>
      <c r="P14" s="32">
        <v>45238</v>
      </c>
      <c r="Q14" s="32">
        <v>45448</v>
      </c>
      <c r="R14" s="32">
        <v>47018</v>
      </c>
      <c r="S14" s="32">
        <v>48713</v>
      </c>
      <c r="T14" s="32">
        <v>49162</v>
      </c>
      <c r="U14" s="32">
        <v>50678</v>
      </c>
      <c r="V14" s="32">
        <v>52948</v>
      </c>
      <c r="W14" s="32">
        <v>53776</v>
      </c>
      <c r="X14" s="12"/>
      <c r="Y14" s="9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</row>
    <row r="15" spans="1:66" ht="12.75">
      <c r="C15" s="13" t="s">
        <v>15</v>
      </c>
      <c r="D15" s="44">
        <v>1139336</v>
      </c>
      <c r="E15" s="44">
        <v>1108461</v>
      </c>
      <c r="F15" s="44">
        <v>1111550</v>
      </c>
      <c r="G15" s="44">
        <v>1112233</v>
      </c>
      <c r="H15" s="44">
        <v>1122966</v>
      </c>
      <c r="I15" s="44">
        <v>1133642</v>
      </c>
      <c r="J15" s="44">
        <v>1151338</v>
      </c>
      <c r="K15" s="44">
        <v>1162366</v>
      </c>
      <c r="L15" s="44">
        <v>1150912</v>
      </c>
      <c r="M15" s="44">
        <v>1128201</v>
      </c>
      <c r="N15" s="44">
        <v>1123761</v>
      </c>
      <c r="O15" s="44">
        <v>1157895</v>
      </c>
      <c r="P15" s="44">
        <v>1176877</v>
      </c>
      <c r="Q15" s="44">
        <v>1195566.1429999999</v>
      </c>
      <c r="R15" s="44">
        <v>1213703.496</v>
      </c>
      <c r="S15" s="44">
        <v>1224599.69</v>
      </c>
      <c r="T15" s="44">
        <v>1253389.054</v>
      </c>
      <c r="U15" s="44">
        <v>1292578.135</v>
      </c>
      <c r="V15" s="44">
        <v>1310447.3419999999</v>
      </c>
      <c r="W15" s="44">
        <v>1335845.1710000001</v>
      </c>
      <c r="X15" s="12"/>
      <c r="Y15" s="9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</row>
    <row r="16" spans="1:66" ht="12.75">
      <c r="C16" s="13" t="s">
        <v>16</v>
      </c>
      <c r="D16" s="45">
        <f t="shared" ref="D16:W16" si="3">D15/48</f>
        <v>23736.166666666668</v>
      </c>
      <c r="E16" s="45">
        <f t="shared" si="3"/>
        <v>23092.9375</v>
      </c>
      <c r="F16" s="45">
        <f t="shared" si="3"/>
        <v>23157.291666666668</v>
      </c>
      <c r="G16" s="45">
        <f t="shared" si="3"/>
        <v>23171.520833333332</v>
      </c>
      <c r="H16" s="45">
        <f t="shared" si="3"/>
        <v>23395.125</v>
      </c>
      <c r="I16" s="45">
        <f t="shared" si="3"/>
        <v>23617.541666666668</v>
      </c>
      <c r="J16" s="45">
        <f t="shared" si="3"/>
        <v>23986.208333333332</v>
      </c>
      <c r="K16" s="45">
        <f t="shared" si="3"/>
        <v>24215.958333333332</v>
      </c>
      <c r="L16" s="45">
        <f t="shared" si="3"/>
        <v>23977.333333333332</v>
      </c>
      <c r="M16" s="45">
        <f t="shared" si="3"/>
        <v>23504.1875</v>
      </c>
      <c r="N16" s="45">
        <f t="shared" si="3"/>
        <v>23411.6875</v>
      </c>
      <c r="O16" s="45">
        <f t="shared" si="3"/>
        <v>24122.8125</v>
      </c>
      <c r="P16" s="45">
        <f t="shared" si="3"/>
        <v>24518.270833333332</v>
      </c>
      <c r="Q16" s="45">
        <f t="shared" si="3"/>
        <v>24907.627979166664</v>
      </c>
      <c r="R16" s="45">
        <f t="shared" si="3"/>
        <v>25285.4895</v>
      </c>
      <c r="S16" s="45">
        <f t="shared" si="3"/>
        <v>25512.493541666667</v>
      </c>
      <c r="T16" s="45">
        <f t="shared" si="3"/>
        <v>26112.271958333335</v>
      </c>
      <c r="U16" s="45">
        <f t="shared" si="3"/>
        <v>26928.711145833335</v>
      </c>
      <c r="V16" s="45">
        <f t="shared" si="3"/>
        <v>27300.986291666664</v>
      </c>
      <c r="W16" s="45">
        <f t="shared" si="3"/>
        <v>27830.10772916667</v>
      </c>
      <c r="X16" s="12"/>
      <c r="Y16" s="9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</row>
    <row r="17" spans="2:66" ht="12.75">
      <c r="B17" s="31" t="s">
        <v>46</v>
      </c>
      <c r="C17" s="32" t="s">
        <v>13</v>
      </c>
      <c r="D17" s="46">
        <f t="shared" ref="D17:W17" si="4">D14/D16</f>
        <v>1.6397761503191333</v>
      </c>
      <c r="E17" s="46">
        <f t="shared" si="4"/>
        <v>1.6637121197768798</v>
      </c>
      <c r="F17" s="46">
        <f t="shared" si="4"/>
        <v>1.6601250506050109</v>
      </c>
      <c r="G17" s="46">
        <f t="shared" si="4"/>
        <v>1.7071818584774954</v>
      </c>
      <c r="H17" s="46">
        <f t="shared" si="4"/>
        <v>1.7382253781503625</v>
      </c>
      <c r="I17" s="46">
        <f t="shared" si="4"/>
        <v>1.7727501274652844</v>
      </c>
      <c r="J17" s="46">
        <f t="shared" si="4"/>
        <v>1.7678075421813577</v>
      </c>
      <c r="K17" s="46">
        <f t="shared" si="4"/>
        <v>1.7855993723147443</v>
      </c>
      <c r="L17" s="46">
        <f t="shared" si="4"/>
        <v>1.8057470944781182</v>
      </c>
      <c r="M17" s="46">
        <f t="shared" si="4"/>
        <v>1.6816152440921432</v>
      </c>
      <c r="N17" s="46">
        <f t="shared" si="4"/>
        <v>1.8431819577294459</v>
      </c>
      <c r="O17" s="46">
        <f t="shared" si="4"/>
        <v>1.8489966706825749</v>
      </c>
      <c r="P17" s="46">
        <f t="shared" si="4"/>
        <v>1.845073019525405</v>
      </c>
      <c r="Q17" s="46">
        <f t="shared" si="4"/>
        <v>1.824661908312337</v>
      </c>
      <c r="R17" s="46">
        <f t="shared" si="4"/>
        <v>1.8594854570642185</v>
      </c>
      <c r="S17" s="46">
        <f t="shared" si="4"/>
        <v>1.9093782393493828</v>
      </c>
      <c r="T17" s="46">
        <f t="shared" si="4"/>
        <v>1.8827162982388705</v>
      </c>
      <c r="U17" s="46">
        <f t="shared" si="4"/>
        <v>1.8819318802727543</v>
      </c>
      <c r="V17" s="46">
        <f t="shared" si="4"/>
        <v>1.9394171124199207</v>
      </c>
      <c r="W17" s="46">
        <f t="shared" si="4"/>
        <v>1.9322957899886735</v>
      </c>
      <c r="X17" s="12"/>
      <c r="Y17" s="9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</row>
    <row r="18" spans="2:66" ht="25.5">
      <c r="B18" s="27" t="s">
        <v>47</v>
      </c>
      <c r="C18" s="32" t="s">
        <v>18</v>
      </c>
      <c r="D18" s="47">
        <v>73.8</v>
      </c>
      <c r="E18" s="47">
        <v>70.599999999999994</v>
      </c>
      <c r="F18" s="47">
        <v>70.900000000000006</v>
      </c>
      <c r="G18" s="47">
        <v>69.599999999999994</v>
      </c>
      <c r="H18" s="47">
        <v>64.2</v>
      </c>
      <c r="I18" s="47">
        <v>59</v>
      </c>
      <c r="J18" s="47">
        <v>55.4</v>
      </c>
      <c r="K18" s="47">
        <v>54.3</v>
      </c>
      <c r="L18" s="47">
        <v>53.5</v>
      </c>
      <c r="M18" s="47">
        <v>54.3</v>
      </c>
      <c r="N18" s="47">
        <v>55</v>
      </c>
      <c r="O18" s="47">
        <v>54.2</v>
      </c>
      <c r="P18" s="47">
        <v>54.4</v>
      </c>
      <c r="Q18" s="47">
        <v>54.4</v>
      </c>
      <c r="R18" s="47">
        <v>54.8</v>
      </c>
      <c r="S18" s="47">
        <v>55.5</v>
      </c>
      <c r="T18" s="47">
        <v>55.7</v>
      </c>
      <c r="U18" s="47">
        <v>55.7</v>
      </c>
      <c r="V18" s="47">
        <v>56.1</v>
      </c>
      <c r="W18" s="47">
        <v>55.9</v>
      </c>
      <c r="X18" s="12"/>
      <c r="Y18" s="9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</row>
    <row r="19" spans="2:66" ht="12.75">
      <c r="B19" s="27"/>
      <c r="C19" s="13" t="s">
        <v>19</v>
      </c>
      <c r="D19" s="42">
        <v>949.1</v>
      </c>
      <c r="E19" s="48">
        <v>938.3</v>
      </c>
      <c r="F19" s="48">
        <v>945.4</v>
      </c>
      <c r="G19" s="48">
        <v>957.3</v>
      </c>
      <c r="H19" s="48">
        <v>978.6</v>
      </c>
      <c r="I19" s="48">
        <v>994.2</v>
      </c>
      <c r="J19" s="48">
        <v>1011.1</v>
      </c>
      <c r="K19" s="48">
        <v>1029.4000000000001</v>
      </c>
      <c r="L19" s="48">
        <v>1040.3</v>
      </c>
      <c r="M19" s="48">
        <v>1027.9000000000001</v>
      </c>
      <c r="N19" s="48">
        <v>1049.3</v>
      </c>
      <c r="O19" s="48">
        <v>1070.9000000000001</v>
      </c>
      <c r="P19" s="48">
        <v>1086</v>
      </c>
      <c r="Q19" s="48">
        <v>1096.7</v>
      </c>
      <c r="R19" s="48">
        <v>1107.9000000000001</v>
      </c>
      <c r="S19" s="48">
        <v>1119.8</v>
      </c>
      <c r="T19" s="48">
        <v>1126.7</v>
      </c>
      <c r="U19" s="48">
        <v>1135.2</v>
      </c>
      <c r="V19" s="48">
        <v>1143.4000000000001</v>
      </c>
      <c r="W19" s="48">
        <v>1150</v>
      </c>
      <c r="X19" s="12"/>
      <c r="Y19" s="9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</row>
    <row r="20" spans="2:66" ht="12.75">
      <c r="B20" s="31" t="s">
        <v>48</v>
      </c>
      <c r="C20" s="32" t="s">
        <v>17</v>
      </c>
      <c r="D20" s="49">
        <f t="shared" ref="D20:W20" si="5">D18/D19</f>
        <v>7.7757875882414909E-2</v>
      </c>
      <c r="E20" s="49">
        <f t="shared" si="5"/>
        <v>7.5242459767664929E-2</v>
      </c>
      <c r="F20" s="49">
        <f t="shared" si="5"/>
        <v>7.4994711233340394E-2</v>
      </c>
      <c r="G20" s="49">
        <f t="shared" si="5"/>
        <v>7.2704481353807582E-2</v>
      </c>
      <c r="H20" s="49">
        <f t="shared" si="5"/>
        <v>6.5603923973022685E-2</v>
      </c>
      <c r="I20" s="49">
        <f t="shared" si="5"/>
        <v>5.9344196338764831E-2</v>
      </c>
      <c r="J20" s="49">
        <f t="shared" si="5"/>
        <v>5.4791810899020868E-2</v>
      </c>
      <c r="K20" s="49">
        <f t="shared" si="5"/>
        <v>5.2749174276277434E-2</v>
      </c>
      <c r="L20" s="49">
        <f t="shared" si="5"/>
        <v>5.1427472844371817E-2</v>
      </c>
      <c r="M20" s="49">
        <f t="shared" si="5"/>
        <v>5.2826150403735762E-2</v>
      </c>
      <c r="N20" s="49">
        <f t="shared" si="5"/>
        <v>5.2415896311826936E-2</v>
      </c>
      <c r="O20" s="49">
        <f t="shared" si="5"/>
        <v>5.0611635073302831E-2</v>
      </c>
      <c r="P20" s="49">
        <f t="shared" si="5"/>
        <v>5.009208103130755E-2</v>
      </c>
      <c r="Q20" s="49">
        <f t="shared" si="5"/>
        <v>4.9603355521108776E-2</v>
      </c>
      <c r="R20" s="49">
        <f t="shared" si="5"/>
        <v>4.9462947919487313E-2</v>
      </c>
      <c r="S20" s="49">
        <f t="shared" si="5"/>
        <v>4.9562421861046618E-2</v>
      </c>
      <c r="T20" s="49">
        <f t="shared" si="5"/>
        <v>4.943640720688737E-2</v>
      </c>
      <c r="U20" s="49">
        <f t="shared" si="5"/>
        <v>4.9066243833685692E-2</v>
      </c>
      <c r="V20" s="49">
        <f t="shared" si="5"/>
        <v>4.9064194507608884E-2</v>
      </c>
      <c r="W20" s="49">
        <f t="shared" si="5"/>
        <v>4.8608695652173912E-2</v>
      </c>
      <c r="Z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</row>
    <row r="21" spans="2:66" ht="25.5">
      <c r="B21" s="27" t="s">
        <v>20</v>
      </c>
      <c r="C21" s="13" t="s">
        <v>21</v>
      </c>
      <c r="D21" s="42">
        <v>208394</v>
      </c>
      <c r="E21" s="42">
        <v>192257</v>
      </c>
      <c r="F21" s="42">
        <v>191579</v>
      </c>
      <c r="G21" s="42">
        <v>186528</v>
      </c>
      <c r="H21" s="42">
        <v>193527</v>
      </c>
      <c r="I21" s="42">
        <v>198375</v>
      </c>
      <c r="J21" s="42">
        <v>199407</v>
      </c>
      <c r="K21" s="42">
        <v>193556</v>
      </c>
      <c r="L21" s="42">
        <v>203918</v>
      </c>
      <c r="M21" s="42">
        <v>216457</v>
      </c>
      <c r="N21" s="42">
        <v>226177</v>
      </c>
      <c r="O21" s="42">
        <v>247587</v>
      </c>
      <c r="P21" s="42">
        <v>247313</v>
      </c>
      <c r="Q21" s="42">
        <v>264418</v>
      </c>
      <c r="R21" s="42">
        <v>302781</v>
      </c>
      <c r="S21" s="42">
        <v>298855</v>
      </c>
      <c r="T21" s="42">
        <v>327502</v>
      </c>
      <c r="U21" s="42">
        <v>328835</v>
      </c>
      <c r="V21" s="42">
        <v>312562</v>
      </c>
      <c r="W21" s="42">
        <v>332514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 spans="2:66" ht="12.75">
      <c r="B22" s="27"/>
      <c r="C22" s="32" t="s">
        <v>22</v>
      </c>
      <c r="D22" s="42">
        <v>31.07</v>
      </c>
      <c r="E22" s="42">
        <v>34.659999999999997</v>
      </c>
      <c r="F22" s="42">
        <v>33.99</v>
      </c>
      <c r="G22" s="42">
        <v>34.25</v>
      </c>
      <c r="H22" s="42">
        <v>33.979999999999997</v>
      </c>
      <c r="I22" s="42">
        <v>32.32</v>
      </c>
      <c r="J22" s="42">
        <v>32.78</v>
      </c>
      <c r="K22" s="42">
        <v>31.19</v>
      </c>
      <c r="L22" s="42">
        <v>31.19</v>
      </c>
      <c r="M22" s="42">
        <v>32.799999999999997</v>
      </c>
      <c r="N22" s="42">
        <v>31.97</v>
      </c>
      <c r="O22" s="42">
        <v>29.2</v>
      </c>
      <c r="P22" s="42">
        <v>29.87</v>
      </c>
      <c r="Q22" s="42">
        <v>29.95</v>
      </c>
      <c r="R22" s="42">
        <v>30.06</v>
      </c>
      <c r="S22" s="42">
        <v>32.21</v>
      </c>
      <c r="T22" s="42">
        <v>31.73</v>
      </c>
      <c r="U22" s="42">
        <v>30.28</v>
      </c>
      <c r="V22" s="42">
        <v>30.68</v>
      </c>
      <c r="W22" s="42">
        <v>32.119999999999997</v>
      </c>
      <c r="X22" s="12"/>
      <c r="Y22" s="9"/>
      <c r="Z22" s="12"/>
      <c r="AA22" s="12"/>
      <c r="AB22" s="12"/>
      <c r="AC22" s="12"/>
      <c r="AD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</row>
    <row r="23" spans="2:66" ht="12.75">
      <c r="B23" s="27"/>
      <c r="C23" s="13" t="s">
        <v>23</v>
      </c>
      <c r="D23" s="50">
        <f t="shared" ref="D23:W23" si="6">D21*1000*D22</f>
        <v>6474801580</v>
      </c>
      <c r="E23" s="50">
        <f t="shared" si="6"/>
        <v>6663627619.999999</v>
      </c>
      <c r="F23" s="50">
        <f t="shared" si="6"/>
        <v>6511770210</v>
      </c>
      <c r="G23" s="50">
        <f t="shared" si="6"/>
        <v>6388584000</v>
      </c>
      <c r="H23" s="50">
        <f t="shared" si="6"/>
        <v>6576047459.999999</v>
      </c>
      <c r="I23" s="50">
        <f t="shared" si="6"/>
        <v>6411480000</v>
      </c>
      <c r="J23" s="50">
        <f t="shared" si="6"/>
        <v>6536561460</v>
      </c>
      <c r="K23" s="50">
        <f t="shared" si="6"/>
        <v>6037011640</v>
      </c>
      <c r="L23" s="50">
        <f t="shared" si="6"/>
        <v>6360202420</v>
      </c>
      <c r="M23" s="50">
        <f t="shared" si="6"/>
        <v>7099789599.999999</v>
      </c>
      <c r="N23" s="50">
        <f t="shared" si="6"/>
        <v>7230878690</v>
      </c>
      <c r="O23" s="50">
        <f t="shared" si="6"/>
        <v>7229540400</v>
      </c>
      <c r="P23" s="50">
        <f t="shared" si="6"/>
        <v>7387239310</v>
      </c>
      <c r="Q23" s="50">
        <f t="shared" si="6"/>
        <v>7919319100</v>
      </c>
      <c r="R23" s="50">
        <f t="shared" si="6"/>
        <v>9101596860</v>
      </c>
      <c r="S23" s="50">
        <f t="shared" si="6"/>
        <v>9626119550</v>
      </c>
      <c r="T23" s="50">
        <f t="shared" si="6"/>
        <v>10391638460</v>
      </c>
      <c r="U23" s="50">
        <f t="shared" si="6"/>
        <v>9957123800</v>
      </c>
      <c r="V23" s="50">
        <f t="shared" si="6"/>
        <v>9589402160</v>
      </c>
      <c r="W23" s="50">
        <f t="shared" si="6"/>
        <v>10680349680</v>
      </c>
      <c r="Z23" s="12"/>
      <c r="AA23" s="12"/>
      <c r="AB23" s="12"/>
      <c r="AC23" s="12"/>
      <c r="AD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</row>
    <row r="24" spans="2:66" ht="12.75">
      <c r="B24" s="31" t="s">
        <v>49</v>
      </c>
      <c r="C24" s="32" t="s">
        <v>20</v>
      </c>
      <c r="D24" s="51">
        <f t="shared" ref="D24:W24" si="7">D18*10000/D23</f>
        <v>1.139803267917285E-4</v>
      </c>
      <c r="E24" s="51">
        <f t="shared" si="7"/>
        <v>1.0594829727294997E-4</v>
      </c>
      <c r="F24" s="51">
        <f t="shared" si="7"/>
        <v>1.0887976343378984E-4</v>
      </c>
      <c r="G24" s="51">
        <f t="shared" si="7"/>
        <v>1.0894432944765226E-4</v>
      </c>
      <c r="H24" s="51">
        <f t="shared" si="7"/>
        <v>9.7627032637018121E-5</v>
      </c>
      <c r="I24" s="51">
        <f t="shared" si="7"/>
        <v>9.2022434757653456E-5</v>
      </c>
      <c r="J24" s="51">
        <f t="shared" si="7"/>
        <v>8.475404130905242E-5</v>
      </c>
      <c r="K24" s="51">
        <f t="shared" si="7"/>
        <v>8.9945163663789125E-5</v>
      </c>
      <c r="L24" s="51">
        <f t="shared" si="7"/>
        <v>8.4116819665623155E-5</v>
      </c>
      <c r="M24" s="51">
        <f t="shared" si="7"/>
        <v>7.6481139666448723E-5</v>
      </c>
      <c r="N24" s="51">
        <f t="shared" si="7"/>
        <v>7.6062678352027509E-5</v>
      </c>
      <c r="O24" s="51">
        <f t="shared" si="7"/>
        <v>7.49701875931145E-5</v>
      </c>
      <c r="P24" s="51">
        <f t="shared" si="7"/>
        <v>7.3640500486236445E-5</v>
      </c>
      <c r="Q24" s="51">
        <f t="shared" si="7"/>
        <v>6.8692774357330793E-5</v>
      </c>
      <c r="R24" s="51">
        <f t="shared" si="7"/>
        <v>6.0209214759705366E-5</v>
      </c>
      <c r="S24" s="51">
        <f t="shared" si="7"/>
        <v>5.7655631339006176E-5</v>
      </c>
      <c r="T24" s="51">
        <f t="shared" si="7"/>
        <v>5.3600787031230106E-5</v>
      </c>
      <c r="U24" s="51">
        <f t="shared" si="7"/>
        <v>5.5939848814574347E-5</v>
      </c>
      <c r="V24" s="51">
        <f t="shared" si="7"/>
        <v>5.8502082886885618E-5</v>
      </c>
      <c r="W24" s="51">
        <f t="shared" si="7"/>
        <v>5.2339110305234878E-5</v>
      </c>
      <c r="X24" s="12"/>
      <c r="Y24" s="9"/>
      <c r="AB24" s="12"/>
      <c r="AC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 spans="2:66" ht="28.5">
      <c r="B25" s="56" t="s">
        <v>50</v>
      </c>
      <c r="C25" s="36"/>
      <c r="D25" s="37">
        <v>0.27200000000000002</v>
      </c>
      <c r="E25" s="38">
        <v>0.2142</v>
      </c>
      <c r="F25" s="38">
        <v>0.2099</v>
      </c>
      <c r="G25" s="38">
        <v>0.21679999999999999</v>
      </c>
      <c r="H25" s="38">
        <v>0.25359999999999999</v>
      </c>
      <c r="I25" s="38">
        <v>0.24460000000000001</v>
      </c>
      <c r="J25" s="38">
        <v>0.24610000000000001</v>
      </c>
      <c r="K25" s="38">
        <v>0.24030000000000001</v>
      </c>
      <c r="L25" s="38">
        <v>0.24460000000000001</v>
      </c>
      <c r="M25" s="38">
        <v>0.1991</v>
      </c>
      <c r="N25" s="38">
        <v>0.24959999999999999</v>
      </c>
      <c r="O25" s="38">
        <v>0.2339</v>
      </c>
      <c r="P25" s="38">
        <v>0.2235</v>
      </c>
      <c r="Q25" s="38">
        <v>0.2218</v>
      </c>
      <c r="R25" s="38">
        <v>0.21679999999999999</v>
      </c>
      <c r="S25" s="38">
        <v>0.20830000000000001</v>
      </c>
      <c r="T25" s="38">
        <v>0.20899999999999999</v>
      </c>
      <c r="U25" s="38">
        <v>0.20480000000000001</v>
      </c>
      <c r="V25" s="38">
        <v>0.2099</v>
      </c>
      <c r="W25" s="38">
        <v>0.22120000000000001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 spans="2:66" ht="12.75">
      <c r="G26" s="4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 spans="2:66" ht="12.75">
      <c r="G27" s="4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 spans="2:66" ht="12.75">
      <c r="G28" s="4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 spans="2:66" ht="12.75">
      <c r="C29" s="42"/>
      <c r="G29" s="4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 spans="2:66" ht="12.75">
      <c r="C30" s="42"/>
      <c r="G30" s="4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 spans="2:66" ht="12.75">
      <c r="C31" s="4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2:66" ht="12.75">
      <c r="C32" s="4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2:66" ht="12.75">
      <c r="C33" s="4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ht="12.75">
      <c r="C34" s="4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 spans="2:66" ht="12.75">
      <c r="C35" s="4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 spans="2:66" ht="12.75">
      <c r="C36" s="4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 spans="2:66" ht="12.75">
      <c r="B37" s="29"/>
      <c r="C37" s="4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 spans="2:66" ht="15.75" customHeight="1">
      <c r="B38" s="29"/>
      <c r="C38" s="52"/>
      <c r="D38" s="42"/>
      <c r="G38" s="12"/>
      <c r="H38" s="42"/>
      <c r="X38" s="11"/>
      <c r="Y38" s="9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</row>
    <row r="39" spans="2:66" ht="12.75">
      <c r="B39" s="29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</row>
    <row r="40" spans="2:66" ht="12.75">
      <c r="B40" s="29"/>
      <c r="C40" s="42"/>
      <c r="D40" s="11"/>
      <c r="E40" s="11"/>
      <c r="G40" s="11"/>
      <c r="H40" s="42"/>
      <c r="I40" s="12"/>
      <c r="J40" s="12"/>
      <c r="K40" s="12"/>
      <c r="L40" s="12"/>
      <c r="M40" s="12"/>
      <c r="N40" s="12"/>
      <c r="O40" s="12"/>
      <c r="P40" s="12"/>
      <c r="R40" s="12"/>
      <c r="S40" s="12"/>
      <c r="T40" s="12"/>
      <c r="U40" s="12"/>
      <c r="V40" s="11"/>
      <c r="W40" s="9"/>
      <c r="X40" s="12"/>
      <c r="Y40" s="12"/>
      <c r="Z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 spans="2:66" ht="12.75">
      <c r="B41" s="29"/>
      <c r="C41" s="42"/>
      <c r="D41" s="11"/>
      <c r="E41" s="11"/>
      <c r="F41" s="12"/>
      <c r="G41" s="11"/>
      <c r="H41" s="4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1"/>
      <c r="Y41" s="9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 spans="2:66" ht="12.75">
      <c r="B42" s="29"/>
      <c r="C42" s="42"/>
      <c r="D42" s="11"/>
      <c r="E42" s="11"/>
      <c r="F42" s="12"/>
      <c r="G42" s="11"/>
      <c r="H42" s="4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spans="2:66" ht="12.75">
      <c r="B43" s="29"/>
      <c r="C43" s="42"/>
      <c r="D43" s="11"/>
      <c r="E43" s="11"/>
      <c r="F43" s="12"/>
      <c r="G43" s="11"/>
      <c r="H43" s="4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</row>
    <row r="44" spans="2:66" ht="12.75">
      <c r="B44" s="29"/>
      <c r="C44" s="38"/>
      <c r="D44" s="11"/>
      <c r="E44" s="11"/>
      <c r="H44" s="4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 spans="2:66" ht="12.75">
      <c r="B45" s="29"/>
      <c r="C45" s="42"/>
      <c r="D45" s="11"/>
      <c r="E45" s="11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</row>
    <row r="46" spans="2:66" ht="12.75">
      <c r="B46" s="29"/>
      <c r="C46" s="42"/>
      <c r="D46" s="11"/>
      <c r="E46" s="11"/>
      <c r="F46" s="12"/>
      <c r="G46" s="11"/>
      <c r="H46" s="4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 spans="2:66" ht="12.75">
      <c r="B47" s="29"/>
      <c r="C47" s="42"/>
      <c r="D47" s="11"/>
      <c r="E47" s="11"/>
      <c r="F47" s="12"/>
      <c r="G47" s="12"/>
      <c r="H47" s="4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</row>
    <row r="48" spans="2:66" ht="12.75">
      <c r="B48" s="29"/>
      <c r="C48" s="42"/>
      <c r="D48" s="11"/>
      <c r="E48" s="11"/>
      <c r="F48" s="12"/>
      <c r="G48" s="12"/>
      <c r="H48" s="4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 spans="2:66" ht="12.75">
      <c r="B49" s="29"/>
      <c r="C49" s="42"/>
      <c r="D49" s="11"/>
      <c r="E49" s="11"/>
      <c r="F49" s="12"/>
      <c r="G49" s="12"/>
      <c r="H49" s="4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 spans="2:66" ht="12.75">
      <c r="B50" s="29"/>
      <c r="C50" s="38"/>
      <c r="D50" s="11"/>
      <c r="E50" s="11"/>
      <c r="F50" s="12"/>
      <c r="G50" s="12"/>
      <c r="H50" s="4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 spans="2:66" ht="12.75">
      <c r="B51" s="29"/>
      <c r="C51" s="42"/>
      <c r="D51" s="11"/>
      <c r="E51" s="11"/>
      <c r="F51" s="12"/>
      <c r="G51" s="12"/>
      <c r="H51" s="4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 spans="2:66" ht="12.75">
      <c r="B52" s="29"/>
      <c r="C52" s="42"/>
      <c r="D52" s="11"/>
      <c r="E52" s="11"/>
      <c r="F52" s="12"/>
      <c r="G52" s="12"/>
      <c r="H52" s="4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 spans="2:66" ht="12.75">
      <c r="B53" s="29"/>
      <c r="C53" s="42"/>
      <c r="D53" s="11"/>
      <c r="E53" s="11"/>
      <c r="F53" s="12"/>
      <c r="G53" s="12"/>
      <c r="H53" s="4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 spans="2:66" ht="12.75">
      <c r="B54" s="29"/>
      <c r="C54" s="42"/>
      <c r="D54" s="11"/>
      <c r="E54" s="11"/>
      <c r="F54" s="12"/>
      <c r="G54" s="12"/>
      <c r="H54" s="4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</row>
    <row r="55" spans="2:66" ht="12.75">
      <c r="B55" s="29"/>
      <c r="C55" s="42"/>
      <c r="D55" s="11"/>
      <c r="E55" s="11"/>
      <c r="F55" s="12"/>
      <c r="G55" s="12"/>
      <c r="H55" s="4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 spans="2:66" ht="12.75">
      <c r="B56" s="29"/>
      <c r="C56" s="38"/>
      <c r="D56" s="11"/>
      <c r="E56" s="11"/>
      <c r="F56" s="12"/>
      <c r="G56" s="12"/>
      <c r="H56" s="4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</row>
    <row r="57" spans="2:66" ht="12.75">
      <c r="B57" s="29"/>
      <c r="C57" s="42"/>
      <c r="D57" s="11"/>
      <c r="E57" s="11"/>
      <c r="F57" s="12"/>
      <c r="G57" s="12"/>
      <c r="H57" s="4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</row>
    <row r="58" spans="2:66" ht="12.75">
      <c r="B58" s="29"/>
      <c r="C58" s="42"/>
      <c r="D58" s="11"/>
      <c r="E58" s="11"/>
      <c r="F58" s="12"/>
      <c r="G58" s="12"/>
      <c r="H58" s="4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</row>
    <row r="59" spans="2:66" ht="12.75">
      <c r="B59" s="29"/>
      <c r="C59" s="42"/>
      <c r="D59" s="11"/>
      <c r="E59" s="11"/>
      <c r="F59" s="12"/>
      <c r="G59" s="12"/>
      <c r="H59" s="5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 spans="2:66" ht="12.75">
      <c r="B60" s="29"/>
      <c r="C60" s="5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</row>
    <row r="61" spans="2:66" ht="12.75">
      <c r="B61" s="2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</row>
    <row r="62" spans="2:66" ht="12.75">
      <c r="B62" s="2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</row>
    <row r="63" spans="2:66" ht="12.75">
      <c r="B63" s="2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</row>
    <row r="64" spans="2:66" ht="12.75">
      <c r="B64" s="2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</row>
    <row r="65" spans="2:66" ht="12.75">
      <c r="B65" s="2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</row>
    <row r="66" spans="2:66" ht="12.75">
      <c r="B66" s="2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</row>
    <row r="67" spans="2:66" ht="12.75">
      <c r="B67" s="2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</row>
    <row r="68" spans="2:66" ht="12.75">
      <c r="B68" s="2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</row>
    <row r="69" spans="2:66" ht="12.75">
      <c r="B69" s="2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</row>
    <row r="70" spans="2:66" ht="12.75">
      <c r="B70" s="2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</row>
    <row r="71" spans="2:66" ht="12.75">
      <c r="B71" s="2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</row>
    <row r="72" spans="2:66" ht="12.75">
      <c r="B72" s="2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</row>
    <row r="73" spans="2:66" ht="12.75">
      <c r="B73" s="2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</row>
    <row r="74" spans="2:66" ht="12.75">
      <c r="B74" s="2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</row>
    <row r="75" spans="2:66" ht="12.75">
      <c r="B75" s="2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</row>
    <row r="76" spans="2:66" ht="12.75">
      <c r="B76" s="2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</row>
    <row r="77" spans="2:66" ht="12.75">
      <c r="B77" s="2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</row>
    <row r="78" spans="2:66" ht="12.75">
      <c r="B78" s="2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</row>
    <row r="79" spans="2:66" ht="12.75">
      <c r="B79" s="2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</row>
    <row r="80" spans="2:66" ht="12.75">
      <c r="B80" s="2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</row>
    <row r="81" spans="2:66" ht="12.75">
      <c r="B81" s="2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</row>
    <row r="82" spans="2:66" ht="12.75">
      <c r="B82" s="2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</row>
    <row r="83" spans="2:66" ht="12.75">
      <c r="B83" s="2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</row>
    <row r="84" spans="2:66" ht="12.75">
      <c r="B84" s="2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</row>
    <row r="85" spans="2:66" ht="12.75">
      <c r="B85" s="2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</row>
    <row r="86" spans="2:66" ht="12.75">
      <c r="B86" s="2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</row>
    <row r="87" spans="2:66" ht="12.75">
      <c r="B87" s="2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</row>
    <row r="88" spans="2:66" ht="12.75">
      <c r="B88" s="2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</row>
    <row r="89" spans="2:66" ht="12.75">
      <c r="B89" s="2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</row>
    <row r="90" spans="2:66" ht="12.75">
      <c r="B90" s="2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</row>
    <row r="91" spans="2:66" ht="12.75">
      <c r="B91" s="2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</row>
    <row r="92" spans="2:66" ht="12.75">
      <c r="B92" s="2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</row>
    <row r="93" spans="2:66" ht="12.75">
      <c r="B93" s="2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</row>
    <row r="94" spans="2:66" ht="12.75">
      <c r="B94" s="2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</row>
    <row r="95" spans="2:66" ht="12.75">
      <c r="B95" s="2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</row>
    <row r="96" spans="2:66" ht="12.75">
      <c r="B96" s="2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</row>
    <row r="97" spans="2:66" ht="12.75">
      <c r="B97" s="2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</row>
    <row r="98" spans="2:66" ht="12.75">
      <c r="B98" s="2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</row>
    <row r="99" spans="2:66" ht="12.75">
      <c r="B99" s="2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</row>
    <row r="100" spans="2:66" ht="12.75">
      <c r="B100" s="2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</row>
    <row r="101" spans="2:66" ht="12.75">
      <c r="B101" s="2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</row>
    <row r="102" spans="2:66" ht="12.75">
      <c r="B102" s="2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2:66" ht="12.75">
      <c r="B103" s="2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2:66" ht="12.75">
      <c r="B104" s="2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2:66" ht="12.75">
      <c r="B105" s="2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2:66" ht="12.75">
      <c r="B106" s="2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2:66" ht="12.75">
      <c r="B107" s="2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2:66" ht="12.75">
      <c r="B108" s="2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2:66" ht="12.75">
      <c r="B109" s="2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2:66" ht="12.75">
      <c r="B110" s="2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2:66" ht="12.75">
      <c r="B111" s="2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2:66" ht="12.75">
      <c r="B112" s="2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2:66" ht="12.75">
      <c r="B113" s="2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2:66" ht="12.75">
      <c r="B114" s="2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2:66" ht="12.75">
      <c r="B115" s="2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2:66" ht="12.75">
      <c r="B116" s="2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2:66" ht="12.75">
      <c r="B117" s="2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2:66" ht="12.75">
      <c r="B118" s="2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2:66" ht="12.75">
      <c r="B119" s="2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2:66" ht="12.75">
      <c r="B120" s="2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2:66" ht="12.75">
      <c r="B121" s="2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2:66" ht="12.75">
      <c r="B122" s="2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2:66" ht="12.75">
      <c r="B123" s="2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</row>
    <row r="124" spans="2:66" ht="12.75">
      <c r="B124" s="2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</row>
    <row r="125" spans="2:66" ht="12.75">
      <c r="B125" s="2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</row>
    <row r="126" spans="2:66" ht="12.75">
      <c r="B126" s="2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</row>
    <row r="127" spans="2:66" ht="12.75">
      <c r="B127" s="2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</row>
    <row r="128" spans="2:66" ht="12.75">
      <c r="B128" s="2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</row>
    <row r="129" spans="2:66" ht="12.75">
      <c r="B129" s="2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</row>
    <row r="130" spans="2:66" ht="12.75">
      <c r="B130" s="2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</row>
    <row r="131" spans="2:66" ht="12.75">
      <c r="B131" s="2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</row>
    <row r="132" spans="2:66" ht="12.75">
      <c r="B132" s="2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</row>
    <row r="133" spans="2:66" ht="12.75">
      <c r="B133" s="2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</row>
    <row r="134" spans="2:66" ht="12.75">
      <c r="B134" s="2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</row>
    <row r="135" spans="2:66" ht="12.75">
      <c r="B135" s="2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</row>
    <row r="136" spans="2:66" ht="12.75">
      <c r="B136" s="2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</row>
    <row r="137" spans="2:66" ht="12.75">
      <c r="B137" s="2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</row>
    <row r="138" spans="2:66" ht="12.75">
      <c r="B138" s="2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</row>
    <row r="139" spans="2:66" ht="12.75">
      <c r="B139" s="2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</row>
    <row r="140" spans="2:66" ht="12.75">
      <c r="B140" s="2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</row>
    <row r="141" spans="2:66" ht="12.75">
      <c r="B141" s="2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</row>
    <row r="142" spans="2:66" ht="12.75">
      <c r="B142" s="2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</row>
    <row r="143" spans="2:66" ht="12.75">
      <c r="B143" s="2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</row>
    <row r="144" spans="2:66" ht="12.75">
      <c r="B144" s="2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</row>
    <row r="145" spans="2:66" ht="12.75">
      <c r="B145" s="2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</row>
    <row r="146" spans="2:66" ht="12.75">
      <c r="B146" s="2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</row>
    <row r="147" spans="2:66" ht="12.75">
      <c r="B147" s="2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</row>
    <row r="148" spans="2:66" ht="12.75">
      <c r="B148" s="2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</row>
    <row r="149" spans="2:66" ht="12.75">
      <c r="B149" s="2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</row>
    <row r="150" spans="2:66" ht="12.75">
      <c r="B150" s="2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</row>
    <row r="151" spans="2:66" ht="12.75">
      <c r="B151" s="2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</row>
    <row r="152" spans="2:66" ht="12.75">
      <c r="B152" s="2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</row>
    <row r="153" spans="2:66" ht="12.75">
      <c r="B153" s="2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</row>
    <row r="154" spans="2:66" ht="12.75">
      <c r="B154" s="2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</row>
    <row r="155" spans="2:66" ht="12.75">
      <c r="B155" s="2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</row>
    <row r="156" spans="2:66" ht="12.75">
      <c r="B156" s="2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</row>
    <row r="157" spans="2:66" ht="12.75">
      <c r="B157" s="2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</row>
    <row r="158" spans="2:66" ht="12.75">
      <c r="B158" s="2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</row>
    <row r="159" spans="2:66" ht="12.75">
      <c r="B159" s="2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</row>
    <row r="160" spans="2:66" ht="12.75">
      <c r="B160" s="2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</row>
    <row r="161" spans="2:66" ht="12.75">
      <c r="B161" s="2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</row>
    <row r="162" spans="2:66" ht="12.75">
      <c r="B162" s="2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</row>
    <row r="163" spans="2:66" ht="12.75">
      <c r="B163" s="2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</row>
    <row r="164" spans="2:66" ht="12.75">
      <c r="B164" s="2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</row>
    <row r="165" spans="2:66" ht="12.75">
      <c r="B165" s="2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</row>
    <row r="166" spans="2:66" ht="12.75">
      <c r="B166" s="2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</row>
    <row r="167" spans="2:66" ht="12.75">
      <c r="B167" s="2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</row>
    <row r="168" spans="2:66" ht="12.75">
      <c r="B168" s="2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</row>
    <row r="169" spans="2:66" ht="12.75">
      <c r="B169" s="2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</row>
    <row r="170" spans="2:66" ht="12.75">
      <c r="B170" s="2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</row>
    <row r="171" spans="2:66" ht="12.75">
      <c r="B171" s="2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</row>
    <row r="172" spans="2:66" ht="12.75">
      <c r="B172" s="2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</row>
    <row r="173" spans="2:66" ht="12.75">
      <c r="B173" s="2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</row>
    <row r="174" spans="2:66" ht="12.75">
      <c r="B174" s="2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</row>
    <row r="175" spans="2:66" ht="12.75">
      <c r="B175" s="2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</row>
    <row r="176" spans="2:66" ht="12.75">
      <c r="B176" s="2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</row>
    <row r="177" spans="2:66" ht="12.75">
      <c r="B177" s="2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</row>
    <row r="178" spans="2:66" ht="12.75">
      <c r="B178" s="2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</row>
    <row r="179" spans="2:66" ht="12.75">
      <c r="B179" s="2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</row>
    <row r="180" spans="2:66" ht="12.75">
      <c r="B180" s="2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</row>
    <row r="181" spans="2:66" ht="12.75">
      <c r="B181" s="2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</row>
    <row r="182" spans="2:66" ht="12.75">
      <c r="B182" s="2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</row>
    <row r="183" spans="2:66" ht="12.75">
      <c r="B183" s="2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</row>
    <row r="184" spans="2:66" ht="12.75">
      <c r="B184" s="2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</row>
    <row r="185" spans="2:66" ht="12.75">
      <c r="B185" s="2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</row>
    <row r="186" spans="2:66" ht="12.75">
      <c r="B186" s="2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</row>
    <row r="187" spans="2:66" ht="12.75">
      <c r="B187" s="2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</row>
    <row r="188" spans="2:66" ht="12.75">
      <c r="B188" s="2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</row>
    <row r="189" spans="2:66" ht="12.75">
      <c r="B189" s="2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</row>
    <row r="190" spans="2:66" ht="12.75">
      <c r="B190" s="2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</row>
    <row r="191" spans="2:66" ht="12.75">
      <c r="B191" s="2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</row>
    <row r="192" spans="2:66" ht="12.75">
      <c r="B192" s="2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</row>
    <row r="193" spans="2:66" ht="12.75">
      <c r="B193" s="2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</row>
    <row r="194" spans="2:66" ht="12.75">
      <c r="B194" s="2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</row>
    <row r="195" spans="2:66" ht="12.75">
      <c r="B195" s="2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</row>
    <row r="196" spans="2:66" ht="12.75">
      <c r="B196" s="2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</row>
    <row r="197" spans="2:66" ht="12.75">
      <c r="B197" s="2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</row>
    <row r="198" spans="2:66" ht="12.75">
      <c r="B198" s="2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</row>
    <row r="199" spans="2:66" ht="12.75">
      <c r="B199" s="2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</row>
    <row r="200" spans="2:66" ht="12.75">
      <c r="B200" s="2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</row>
    <row r="201" spans="2:66" ht="12.75">
      <c r="B201" s="2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</row>
    <row r="202" spans="2:66" ht="12.75">
      <c r="B202" s="2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</row>
    <row r="203" spans="2:66" ht="12.75">
      <c r="B203" s="2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</row>
    <row r="204" spans="2:66" ht="12.75">
      <c r="B204" s="2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</row>
    <row r="205" spans="2:66" ht="12.75">
      <c r="B205" s="2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</row>
    <row r="206" spans="2:66" ht="12.75">
      <c r="B206" s="2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</row>
    <row r="207" spans="2:66" ht="12.75">
      <c r="B207" s="2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</row>
    <row r="208" spans="2:66" ht="12.75">
      <c r="B208" s="2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</row>
    <row r="209" spans="2:66" ht="12.75">
      <c r="B209" s="2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</row>
    <row r="210" spans="2:66" ht="12.75">
      <c r="B210" s="2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</row>
    <row r="211" spans="2:66" ht="12.75">
      <c r="B211" s="2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</row>
    <row r="212" spans="2:66" ht="12.75">
      <c r="B212" s="2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</row>
    <row r="213" spans="2:66" ht="12.75">
      <c r="B213" s="2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</row>
    <row r="214" spans="2:66" ht="12.75">
      <c r="B214" s="2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</row>
    <row r="215" spans="2:66" ht="12.75">
      <c r="B215" s="2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</row>
    <row r="216" spans="2:66" ht="12.75">
      <c r="B216" s="2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</row>
    <row r="217" spans="2:66" ht="12.75">
      <c r="B217" s="2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</row>
    <row r="218" spans="2:66" ht="12.75">
      <c r="B218" s="2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</row>
    <row r="219" spans="2:66" ht="12.75">
      <c r="B219" s="2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</row>
    <row r="220" spans="2:66" ht="12.75">
      <c r="B220" s="2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</row>
    <row r="221" spans="2:66" ht="12.75">
      <c r="B221" s="2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</row>
    <row r="222" spans="2:66" ht="12.75">
      <c r="B222" s="2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</row>
    <row r="223" spans="2:66" ht="12.75">
      <c r="B223" s="2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</row>
    <row r="224" spans="2:66" ht="12.75">
      <c r="B224" s="2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</row>
    <row r="225" spans="2:66" ht="12.75">
      <c r="B225" s="2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</row>
    <row r="226" spans="2:66" ht="12.75">
      <c r="B226" s="2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</row>
    <row r="227" spans="2:66" ht="12.75">
      <c r="B227" s="2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</row>
    <row r="228" spans="2:66" ht="12.75">
      <c r="B228" s="2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</row>
    <row r="229" spans="2:66" ht="12.75">
      <c r="B229" s="2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</row>
    <row r="230" spans="2:66" ht="12.75">
      <c r="B230" s="2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</row>
    <row r="231" spans="2:66" ht="12.75">
      <c r="B231" s="29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</row>
    <row r="232" spans="2:66" ht="12.75">
      <c r="B232" s="29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</row>
    <row r="233" spans="2:66" ht="12.75">
      <c r="B233" s="29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</row>
    <row r="234" spans="2:66" ht="12.75">
      <c r="B234" s="29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</row>
    <row r="235" spans="2:66" ht="12.75">
      <c r="B235" s="29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</row>
    <row r="236" spans="2:66" ht="12.75">
      <c r="B236" s="29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</row>
    <row r="237" spans="2:66" ht="12.75">
      <c r="B237" s="29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</row>
    <row r="238" spans="2:66" ht="12.75">
      <c r="B238" s="29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</row>
    <row r="239" spans="2:66" ht="12.75">
      <c r="B239" s="29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</row>
    <row r="240" spans="2:66" ht="12.75">
      <c r="B240" s="29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</row>
    <row r="241" spans="2:66" ht="12.75">
      <c r="B241" s="29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</row>
    <row r="242" spans="2:66" ht="12.75">
      <c r="B242" s="29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</row>
    <row r="243" spans="2:66" ht="12.75">
      <c r="B243" s="29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</row>
    <row r="244" spans="2:66" ht="12.75">
      <c r="B244" s="29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</row>
    <row r="245" spans="2:66" ht="12.75">
      <c r="B245" s="29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</row>
    <row r="246" spans="2:66" ht="12.75">
      <c r="B246" s="29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</row>
    <row r="247" spans="2:66" ht="12.75">
      <c r="B247" s="29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</row>
    <row r="248" spans="2:66" ht="12.75">
      <c r="B248" s="29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</row>
    <row r="249" spans="2:66" ht="12.75">
      <c r="B249" s="29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</row>
    <row r="250" spans="2:66" ht="12.75">
      <c r="B250" s="29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</row>
    <row r="251" spans="2:66" ht="12.75">
      <c r="B251" s="29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</row>
    <row r="252" spans="2:66" ht="12.75">
      <c r="B252" s="29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</row>
    <row r="253" spans="2:66" ht="12.75">
      <c r="B253" s="29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</row>
    <row r="254" spans="2:66" ht="12.75">
      <c r="B254" s="29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</row>
    <row r="255" spans="2:66" ht="12.75">
      <c r="B255" s="29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</row>
    <row r="256" spans="2:66" ht="12.75">
      <c r="B256" s="29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</row>
    <row r="257" spans="2:66" ht="12.75">
      <c r="B257" s="29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</row>
    <row r="258" spans="2:66" ht="12.75">
      <c r="B258" s="29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</row>
    <row r="259" spans="2:66" ht="12.75">
      <c r="B259" s="29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</row>
    <row r="260" spans="2:66" ht="12.75">
      <c r="B260" s="29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</row>
    <row r="261" spans="2:66" ht="12.75">
      <c r="B261" s="29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</row>
    <row r="262" spans="2:66" ht="12.75">
      <c r="B262" s="29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</row>
    <row r="263" spans="2:66" ht="12.75">
      <c r="B263" s="29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</row>
    <row r="264" spans="2:66" ht="12.75">
      <c r="B264" s="29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</row>
    <row r="265" spans="2:66" ht="12.75">
      <c r="B265" s="29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</row>
    <row r="266" spans="2:66" ht="12.75">
      <c r="B266" s="29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</row>
    <row r="267" spans="2:66" ht="12.75">
      <c r="B267" s="29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</row>
    <row r="268" spans="2:66" ht="12.75">
      <c r="B268" s="29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</row>
    <row r="269" spans="2:66" ht="12.75">
      <c r="B269" s="29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</row>
    <row r="270" spans="2:66" ht="12.75">
      <c r="B270" s="29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</row>
    <row r="271" spans="2:66" ht="12.75">
      <c r="B271" s="29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</row>
    <row r="272" spans="2:66" ht="12.75">
      <c r="B272" s="29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</row>
    <row r="273" spans="2:66" ht="12.75">
      <c r="B273" s="29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</row>
    <row r="274" spans="2:66" ht="12.75">
      <c r="B274" s="29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</row>
    <row r="275" spans="2:66" ht="12.75">
      <c r="B275" s="29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</row>
    <row r="276" spans="2:66" ht="12.75">
      <c r="B276" s="29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</row>
    <row r="277" spans="2:66" ht="12.75">
      <c r="B277" s="29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</row>
    <row r="278" spans="2:66" ht="12.75">
      <c r="B278" s="29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</row>
    <row r="279" spans="2:66" ht="12.75">
      <c r="B279" s="29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</row>
    <row r="280" spans="2:66" ht="12.75">
      <c r="B280" s="29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</row>
    <row r="281" spans="2:66" ht="12.75">
      <c r="B281" s="29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</row>
    <row r="282" spans="2:66" ht="12.75">
      <c r="B282" s="29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</row>
    <row r="283" spans="2:66" ht="12.75">
      <c r="B283" s="29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</row>
    <row r="284" spans="2:66" ht="12.75">
      <c r="B284" s="29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</row>
    <row r="285" spans="2:66" ht="12.75">
      <c r="B285" s="29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</row>
    <row r="286" spans="2:66" ht="12.75">
      <c r="B286" s="29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</row>
    <row r="287" spans="2:66" ht="12.75">
      <c r="B287" s="29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</row>
    <row r="288" spans="2:66" ht="12.75">
      <c r="B288" s="29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</row>
    <row r="289" spans="2:66" ht="12.75">
      <c r="B289" s="29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</row>
    <row r="290" spans="2:66" ht="12.75">
      <c r="B290" s="29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</row>
    <row r="291" spans="2:66" ht="12.75">
      <c r="B291" s="29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</row>
    <row r="292" spans="2:66" ht="12.75">
      <c r="B292" s="29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</row>
    <row r="293" spans="2:66" ht="12.75">
      <c r="B293" s="29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</row>
    <row r="294" spans="2:66" ht="12.75">
      <c r="B294" s="29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</row>
    <row r="295" spans="2:66" ht="12.75">
      <c r="B295" s="29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</row>
    <row r="296" spans="2:66" ht="12.75">
      <c r="B296" s="29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</row>
    <row r="297" spans="2:66" ht="12.75">
      <c r="B297" s="29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</row>
    <row r="298" spans="2:66" ht="12.75">
      <c r="B298" s="29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</row>
    <row r="299" spans="2:66" ht="12.75">
      <c r="B299" s="29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</row>
    <row r="300" spans="2:66" ht="12.75">
      <c r="B300" s="29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</row>
    <row r="301" spans="2:66" ht="12.75">
      <c r="B301" s="29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</row>
    <row r="302" spans="2:66" ht="12.75">
      <c r="B302" s="29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</row>
    <row r="303" spans="2:66" ht="12.75">
      <c r="B303" s="29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</row>
    <row r="304" spans="2:66" ht="12.75">
      <c r="B304" s="29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</row>
    <row r="305" spans="2:66" ht="12.75">
      <c r="B305" s="29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</row>
    <row r="306" spans="2:66" ht="12.75">
      <c r="B306" s="29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</row>
    <row r="307" spans="2:66" ht="12.75">
      <c r="B307" s="29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</row>
    <row r="308" spans="2:66" ht="12.75">
      <c r="B308" s="29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</row>
    <row r="309" spans="2:66" ht="12.75">
      <c r="B309" s="29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</row>
    <row r="310" spans="2:66" ht="12.75">
      <c r="B310" s="29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</row>
    <row r="311" spans="2:66" ht="12.75">
      <c r="B311" s="29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</row>
    <row r="312" spans="2:66" ht="12.75">
      <c r="B312" s="29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</row>
    <row r="313" spans="2:66" ht="12.75">
      <c r="B313" s="29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</row>
    <row r="314" spans="2:66" ht="12.75">
      <c r="B314" s="29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</row>
    <row r="315" spans="2:66" ht="12.75">
      <c r="B315" s="29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</row>
    <row r="316" spans="2:66" ht="12.75">
      <c r="B316" s="29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</row>
    <row r="317" spans="2:66" ht="12.75">
      <c r="B317" s="29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</row>
    <row r="318" spans="2:66" ht="12.75">
      <c r="B318" s="29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</row>
    <row r="319" spans="2:66" ht="12.75">
      <c r="B319" s="29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</row>
    <row r="320" spans="2:66" ht="12.75">
      <c r="B320" s="29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</row>
    <row r="321" spans="2:66" ht="12.75">
      <c r="B321" s="29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</row>
    <row r="322" spans="2:66" ht="12.75">
      <c r="B322" s="29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</row>
    <row r="323" spans="2:66" ht="12.75">
      <c r="B323" s="29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</row>
    <row r="324" spans="2:66" ht="12.75">
      <c r="B324" s="29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</row>
    <row r="325" spans="2:66" ht="12.75">
      <c r="B325" s="29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</row>
    <row r="326" spans="2:66" ht="12.75">
      <c r="B326" s="29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</row>
    <row r="327" spans="2:66" ht="12.75">
      <c r="B327" s="29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</row>
    <row r="328" spans="2:66" ht="12.75">
      <c r="B328" s="29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</row>
    <row r="329" spans="2:66" ht="12.75">
      <c r="B329" s="29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</row>
    <row r="330" spans="2:66" ht="12.75">
      <c r="B330" s="29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</row>
    <row r="331" spans="2:66" ht="12.75">
      <c r="B331" s="29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</row>
    <row r="332" spans="2:66" ht="12.75">
      <c r="B332" s="29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</row>
    <row r="333" spans="2:66" ht="12.75">
      <c r="B333" s="29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</row>
    <row r="334" spans="2:66" ht="12.75">
      <c r="B334" s="29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</row>
    <row r="335" spans="2:66" ht="12.75">
      <c r="B335" s="29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</row>
    <row r="336" spans="2:66" ht="12.75">
      <c r="B336" s="29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</row>
    <row r="337" spans="2:66" ht="12.75">
      <c r="B337" s="29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</row>
    <row r="338" spans="2:66" ht="12.75">
      <c r="B338" s="29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</row>
    <row r="339" spans="2:66" ht="12.75">
      <c r="B339" s="29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</row>
    <row r="340" spans="2:66" ht="12.75">
      <c r="B340" s="29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</row>
    <row r="341" spans="2:66" ht="12.75">
      <c r="B341" s="29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</row>
    <row r="342" spans="2:66" ht="12.75">
      <c r="B342" s="29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</row>
    <row r="343" spans="2:66" ht="12.75">
      <c r="B343" s="29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</row>
    <row r="344" spans="2:66" ht="12.75">
      <c r="B344" s="29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</row>
    <row r="345" spans="2:66" ht="12.75">
      <c r="B345" s="29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</row>
    <row r="346" spans="2:66" ht="12.75">
      <c r="B346" s="29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</row>
    <row r="347" spans="2:66" ht="12.75">
      <c r="B347" s="29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</row>
    <row r="348" spans="2:66" ht="12.75">
      <c r="B348" s="29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</row>
    <row r="349" spans="2:66" ht="12.75">
      <c r="B349" s="29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</row>
    <row r="350" spans="2:66" ht="12.75">
      <c r="B350" s="29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</row>
    <row r="351" spans="2:66" ht="12.75">
      <c r="B351" s="29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</row>
    <row r="352" spans="2:66" ht="12.75">
      <c r="B352" s="29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</row>
    <row r="353" spans="2:66" ht="12.75">
      <c r="B353" s="29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</row>
    <row r="354" spans="2:66" ht="12.75">
      <c r="B354" s="29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</row>
    <row r="355" spans="2:66" ht="12.75">
      <c r="B355" s="29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</row>
    <row r="356" spans="2:66" ht="12.75">
      <c r="B356" s="29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</row>
    <row r="357" spans="2:66" ht="12.75">
      <c r="B357" s="29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</row>
    <row r="358" spans="2:66" ht="12.75">
      <c r="B358" s="29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</row>
    <row r="359" spans="2:66" ht="12.75">
      <c r="B359" s="29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</row>
    <row r="360" spans="2:66" ht="12.75">
      <c r="B360" s="29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</row>
    <row r="361" spans="2:66" ht="12.75">
      <c r="B361" s="29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</row>
    <row r="362" spans="2:66" ht="12.75">
      <c r="B362" s="29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</row>
    <row r="363" spans="2:66" ht="12.75">
      <c r="B363" s="29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</row>
    <row r="364" spans="2:66" ht="12.75">
      <c r="B364" s="29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</row>
    <row r="365" spans="2:66" ht="12.75">
      <c r="B365" s="29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</row>
    <row r="366" spans="2:66" ht="12.75">
      <c r="B366" s="29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</row>
    <row r="367" spans="2:66" ht="12.75">
      <c r="B367" s="29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</row>
    <row r="368" spans="2:66" ht="12.75">
      <c r="B368" s="29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</row>
    <row r="369" spans="2:66" ht="12.75">
      <c r="B369" s="29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</row>
    <row r="370" spans="2:66" ht="12.75">
      <c r="B370" s="29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</row>
    <row r="371" spans="2:66" ht="12.75">
      <c r="B371" s="29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</row>
    <row r="372" spans="2:66" ht="12.75">
      <c r="B372" s="29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</row>
    <row r="373" spans="2:66" ht="12.75">
      <c r="B373" s="29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</row>
    <row r="374" spans="2:66" ht="12.75">
      <c r="B374" s="29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</row>
    <row r="375" spans="2:66" ht="12.75">
      <c r="B375" s="29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</row>
    <row r="376" spans="2:66" ht="12.75">
      <c r="B376" s="29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</row>
    <row r="377" spans="2:66" ht="12.75">
      <c r="B377" s="29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</row>
    <row r="378" spans="2:66" ht="12.75">
      <c r="B378" s="29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</row>
    <row r="379" spans="2:66" ht="12.75">
      <c r="B379" s="29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</row>
    <row r="380" spans="2:66" ht="12.75">
      <c r="B380" s="29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</row>
    <row r="381" spans="2:66" ht="12.75">
      <c r="B381" s="29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</row>
    <row r="382" spans="2:66" ht="12.75">
      <c r="B382" s="29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</row>
    <row r="383" spans="2:66" ht="12.75">
      <c r="B383" s="29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</row>
    <row r="384" spans="2:66" ht="12.75">
      <c r="B384" s="29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</row>
    <row r="385" spans="2:66" ht="12.75">
      <c r="B385" s="29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</row>
    <row r="386" spans="2:66" ht="12.75">
      <c r="B386" s="29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</row>
    <row r="387" spans="2:66" ht="12.75">
      <c r="B387" s="29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</row>
    <row r="388" spans="2:66" ht="12.75">
      <c r="B388" s="29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</row>
    <row r="389" spans="2:66" ht="12.75">
      <c r="B389" s="29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</row>
    <row r="390" spans="2:66" ht="12.75">
      <c r="B390" s="29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</row>
    <row r="391" spans="2:66" ht="12.75">
      <c r="B391" s="29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</row>
    <row r="392" spans="2:66" ht="12.75">
      <c r="B392" s="29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</row>
    <row r="393" spans="2:66" ht="12.75">
      <c r="B393" s="29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</row>
    <row r="394" spans="2:66" ht="12.75">
      <c r="B394" s="29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</row>
    <row r="395" spans="2:66" ht="12.75">
      <c r="B395" s="29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</row>
    <row r="396" spans="2:66" ht="12.75">
      <c r="B396" s="29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</row>
    <row r="397" spans="2:66" ht="12.75">
      <c r="B397" s="29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</row>
    <row r="398" spans="2:66" ht="12.75">
      <c r="B398" s="29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</row>
    <row r="399" spans="2:66" ht="12.75">
      <c r="B399" s="29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</row>
    <row r="400" spans="2:66" ht="12.75">
      <c r="B400" s="29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</row>
    <row r="401" spans="2:66" ht="12.75">
      <c r="B401" s="29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</row>
    <row r="402" spans="2:66" ht="12.75">
      <c r="B402" s="29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</row>
    <row r="403" spans="2:66" ht="12.75">
      <c r="B403" s="29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</row>
    <row r="404" spans="2:66" ht="12.75">
      <c r="B404" s="29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</row>
    <row r="405" spans="2:66" ht="12.75">
      <c r="B405" s="29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</row>
    <row r="406" spans="2:66" ht="12.75">
      <c r="B406" s="29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</row>
    <row r="407" spans="2:66" ht="12.75">
      <c r="B407" s="29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</row>
    <row r="408" spans="2:66" ht="12.75">
      <c r="B408" s="29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</row>
    <row r="409" spans="2:66" ht="12.75">
      <c r="B409" s="29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</row>
    <row r="410" spans="2:66" ht="12.75">
      <c r="B410" s="29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</row>
    <row r="411" spans="2:66" ht="12.75">
      <c r="B411" s="29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</row>
    <row r="412" spans="2:66" ht="12.75">
      <c r="B412" s="29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</row>
    <row r="413" spans="2:66" ht="12.75">
      <c r="B413" s="29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</row>
    <row r="414" spans="2:66" ht="12.75">
      <c r="B414" s="29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</row>
    <row r="415" spans="2:66" ht="12.75">
      <c r="B415" s="29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</row>
    <row r="416" spans="2:66" ht="12.75">
      <c r="B416" s="29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</row>
    <row r="417" spans="2:66" ht="12.75">
      <c r="B417" s="29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</row>
    <row r="418" spans="2:66" ht="12.75">
      <c r="B418" s="29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</row>
    <row r="419" spans="2:66" ht="12.75">
      <c r="B419" s="29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</row>
    <row r="420" spans="2:66" ht="12.75">
      <c r="B420" s="29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</row>
    <row r="421" spans="2:66" ht="12.75">
      <c r="B421" s="29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</row>
    <row r="422" spans="2:66" ht="12.75">
      <c r="B422" s="29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</row>
    <row r="423" spans="2:66" ht="12.75">
      <c r="B423" s="29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</row>
    <row r="424" spans="2:66" ht="12.75">
      <c r="B424" s="29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</row>
    <row r="425" spans="2:66" ht="12.75">
      <c r="B425" s="29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</row>
    <row r="426" spans="2:66" ht="12.75">
      <c r="B426" s="29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</row>
    <row r="427" spans="2:66" ht="12.75">
      <c r="B427" s="29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</row>
    <row r="428" spans="2:66" ht="12.75">
      <c r="B428" s="29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</row>
    <row r="429" spans="2:66" ht="12.75">
      <c r="B429" s="29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</row>
    <row r="430" spans="2:66" ht="12.75">
      <c r="B430" s="29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</row>
    <row r="431" spans="2:66" ht="12.75">
      <c r="B431" s="29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</row>
    <row r="432" spans="2:66" ht="12.75">
      <c r="B432" s="29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</row>
    <row r="433" spans="2:66" ht="12.75">
      <c r="B433" s="29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</row>
    <row r="434" spans="2:66" ht="12.75">
      <c r="B434" s="29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</row>
    <row r="435" spans="2:66" ht="12.75">
      <c r="B435" s="29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</row>
    <row r="436" spans="2:66" ht="12.75">
      <c r="B436" s="29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</row>
    <row r="437" spans="2:66" ht="12.75">
      <c r="B437" s="29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</row>
    <row r="438" spans="2:66" ht="12.75">
      <c r="B438" s="29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</row>
    <row r="439" spans="2:66" ht="12.75">
      <c r="B439" s="29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</row>
    <row r="440" spans="2:66" ht="12.75">
      <c r="B440" s="29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</row>
    <row r="441" spans="2:66" ht="12.75">
      <c r="B441" s="29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</row>
    <row r="442" spans="2:66" ht="12.75">
      <c r="B442" s="29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</row>
    <row r="443" spans="2:66" ht="12.75">
      <c r="B443" s="29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</row>
    <row r="444" spans="2:66" ht="12.75">
      <c r="B444" s="29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</row>
    <row r="445" spans="2:66" ht="12.75">
      <c r="B445" s="29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</row>
    <row r="446" spans="2:66" ht="12.75">
      <c r="B446" s="29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</row>
    <row r="447" spans="2:66" ht="12.75">
      <c r="B447" s="29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</row>
    <row r="448" spans="2:66" ht="12.75">
      <c r="B448" s="29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</row>
    <row r="449" spans="2:66" ht="12.75">
      <c r="B449" s="29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</row>
    <row r="450" spans="2:66" ht="12.75">
      <c r="B450" s="29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</row>
    <row r="451" spans="2:66" ht="12.75">
      <c r="B451" s="29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</row>
    <row r="452" spans="2:66" ht="12.75">
      <c r="B452" s="29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</row>
    <row r="453" spans="2:66" ht="12.75">
      <c r="B453" s="29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</row>
    <row r="454" spans="2:66" ht="12.75">
      <c r="B454" s="29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</row>
    <row r="455" spans="2:66" ht="12.75">
      <c r="B455" s="29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</row>
    <row r="456" spans="2:66" ht="12.75">
      <c r="B456" s="29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</row>
    <row r="457" spans="2:66" ht="12.75">
      <c r="B457" s="29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</row>
    <row r="458" spans="2:66" ht="12.75">
      <c r="B458" s="29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</row>
    <row r="459" spans="2:66" ht="12.75">
      <c r="B459" s="29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</row>
    <row r="460" spans="2:66" ht="12.75">
      <c r="B460" s="29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</row>
    <row r="461" spans="2:66" ht="12.75">
      <c r="B461" s="29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</row>
    <row r="462" spans="2:66" ht="12.75">
      <c r="B462" s="29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</row>
    <row r="463" spans="2:66" ht="12.75">
      <c r="B463" s="29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</row>
    <row r="464" spans="2:66" ht="12.75">
      <c r="B464" s="29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</row>
    <row r="465" spans="2:66" ht="12.75">
      <c r="B465" s="29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</row>
    <row r="466" spans="2:66" ht="12.75">
      <c r="B466" s="29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</row>
    <row r="467" spans="2:66" ht="12.75">
      <c r="B467" s="29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</row>
    <row r="468" spans="2:66" ht="12.75">
      <c r="B468" s="29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</row>
    <row r="469" spans="2:66" ht="12.75">
      <c r="B469" s="29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</row>
    <row r="470" spans="2:66" ht="12.75">
      <c r="B470" s="29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</row>
    <row r="471" spans="2:66" ht="12.75">
      <c r="B471" s="29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</row>
    <row r="472" spans="2:66" ht="12.75">
      <c r="B472" s="29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</row>
    <row r="473" spans="2:66" ht="12.75">
      <c r="B473" s="29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</row>
    <row r="474" spans="2:66" ht="12.75">
      <c r="B474" s="29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</row>
    <row r="475" spans="2:66" ht="12.75">
      <c r="B475" s="29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</row>
    <row r="476" spans="2:66" ht="12.75">
      <c r="B476" s="29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</row>
    <row r="477" spans="2:66" ht="12.75">
      <c r="B477" s="29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</row>
    <row r="478" spans="2:66" ht="12.75">
      <c r="B478" s="29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</row>
    <row r="479" spans="2:66" ht="12.75">
      <c r="B479" s="29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</row>
    <row r="480" spans="2:66" ht="12.75">
      <c r="B480" s="29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</row>
    <row r="481" spans="2:66" ht="12.75">
      <c r="B481" s="29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</row>
    <row r="482" spans="2:66" ht="12.75">
      <c r="B482" s="29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</row>
    <row r="483" spans="2:66" ht="12.75">
      <c r="B483" s="29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</row>
    <row r="484" spans="2:66" ht="12.75">
      <c r="B484" s="29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</row>
    <row r="485" spans="2:66" ht="12.75">
      <c r="B485" s="29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</row>
    <row r="486" spans="2:66" ht="12.75">
      <c r="B486" s="29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</row>
    <row r="487" spans="2:66" ht="12.75">
      <c r="B487" s="29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</row>
    <row r="488" spans="2:66" ht="12.75">
      <c r="B488" s="29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</row>
    <row r="489" spans="2:66" ht="12.75">
      <c r="B489" s="29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</row>
    <row r="490" spans="2:66" ht="12.75">
      <c r="B490" s="29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</row>
    <row r="491" spans="2:66" ht="12.75">
      <c r="B491" s="29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</row>
    <row r="492" spans="2:66" ht="12.75">
      <c r="B492" s="29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</row>
    <row r="493" spans="2:66" ht="12.75">
      <c r="B493" s="29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</row>
    <row r="494" spans="2:66" ht="12.75">
      <c r="B494" s="29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</row>
    <row r="495" spans="2:66" ht="12.75">
      <c r="B495" s="29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</row>
    <row r="496" spans="2:66" ht="12.75">
      <c r="B496" s="29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</row>
    <row r="497" spans="2:66" ht="12.75">
      <c r="B497" s="29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</row>
    <row r="498" spans="2:66" ht="12.75">
      <c r="B498" s="29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</row>
    <row r="499" spans="2:66" ht="12.75">
      <c r="B499" s="29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</row>
    <row r="500" spans="2:66" ht="12.75">
      <c r="B500" s="29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</row>
    <row r="501" spans="2:66" ht="12.75">
      <c r="B501" s="29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</row>
    <row r="502" spans="2:66" ht="12.75">
      <c r="B502" s="29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</row>
    <row r="503" spans="2:66" ht="12.75">
      <c r="B503" s="29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</row>
    <row r="504" spans="2:66" ht="12.75">
      <c r="B504" s="29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</row>
    <row r="505" spans="2:66" ht="12.75">
      <c r="B505" s="29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</row>
    <row r="506" spans="2:66" ht="12.75">
      <c r="B506" s="29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</row>
    <row r="507" spans="2:66" ht="12.75">
      <c r="B507" s="29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</row>
    <row r="508" spans="2:66" ht="12.75">
      <c r="B508" s="29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</row>
    <row r="509" spans="2:66" ht="12.75">
      <c r="B509" s="29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</row>
    <row r="510" spans="2:66" ht="12.75">
      <c r="B510" s="29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</row>
    <row r="511" spans="2:66" ht="12.75">
      <c r="B511" s="29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</row>
    <row r="512" spans="2:66" ht="12.75">
      <c r="B512" s="29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</row>
    <row r="513" spans="2:66" ht="12.75">
      <c r="B513" s="29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</row>
    <row r="514" spans="2:66" ht="12.75">
      <c r="B514" s="29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</row>
    <row r="515" spans="2:66" ht="12.75">
      <c r="B515" s="29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</row>
    <row r="516" spans="2:66" ht="12.75">
      <c r="B516" s="29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</row>
    <row r="517" spans="2:66" ht="12.75">
      <c r="B517" s="29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</row>
    <row r="518" spans="2:66" ht="12.75">
      <c r="B518" s="29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</row>
    <row r="519" spans="2:66" ht="12.75">
      <c r="B519" s="29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</row>
    <row r="520" spans="2:66" ht="12.75">
      <c r="B520" s="29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</row>
    <row r="521" spans="2:66" ht="12.75">
      <c r="B521" s="29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</row>
    <row r="522" spans="2:66" ht="12.75">
      <c r="B522" s="29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</row>
    <row r="523" spans="2:66" ht="12.75">
      <c r="B523" s="29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</row>
    <row r="524" spans="2:66" ht="12.75">
      <c r="B524" s="29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</row>
    <row r="525" spans="2:66" ht="12.75">
      <c r="B525" s="29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</row>
    <row r="526" spans="2:66" ht="12.75">
      <c r="B526" s="29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</row>
    <row r="527" spans="2:66" ht="12.75">
      <c r="B527" s="29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</row>
    <row r="528" spans="2:66" ht="12.75">
      <c r="B528" s="29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</row>
    <row r="529" spans="2:66" ht="12.75">
      <c r="B529" s="29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</row>
    <row r="530" spans="2:66" ht="12.75">
      <c r="B530" s="29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</row>
    <row r="531" spans="2:66" ht="12.75">
      <c r="B531" s="29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</row>
    <row r="532" spans="2:66" ht="12.75">
      <c r="B532" s="29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</row>
    <row r="533" spans="2:66" ht="12.75">
      <c r="B533" s="29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</row>
    <row r="534" spans="2:66" ht="12.75">
      <c r="B534" s="29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</row>
    <row r="535" spans="2:66" ht="12.75">
      <c r="B535" s="29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</row>
    <row r="536" spans="2:66" ht="12.75">
      <c r="B536" s="29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</row>
    <row r="537" spans="2:66" ht="12.75">
      <c r="B537" s="29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</row>
    <row r="538" spans="2:66" ht="12.75">
      <c r="B538" s="29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</row>
    <row r="539" spans="2:66" ht="12.75">
      <c r="B539" s="29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</row>
    <row r="540" spans="2:66" ht="12.75">
      <c r="B540" s="29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</row>
    <row r="541" spans="2:66" ht="12.75">
      <c r="B541" s="29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</row>
    <row r="542" spans="2:66" ht="12.75">
      <c r="B542" s="29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</row>
    <row r="543" spans="2:66" ht="12.75">
      <c r="B543" s="29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</row>
    <row r="544" spans="2:66" ht="12.75">
      <c r="B544" s="29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</row>
    <row r="545" spans="2:66" ht="12.75">
      <c r="B545" s="29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</row>
    <row r="546" spans="2:66" ht="12.75">
      <c r="B546" s="29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</row>
    <row r="547" spans="2:66" ht="12.75">
      <c r="B547" s="29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</row>
    <row r="548" spans="2:66" ht="12.75">
      <c r="B548" s="29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</row>
    <row r="549" spans="2:66" ht="12.75">
      <c r="B549" s="29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</row>
    <row r="550" spans="2:66" ht="12.75">
      <c r="B550" s="29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</row>
    <row r="551" spans="2:66" ht="12.75">
      <c r="B551" s="29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</row>
    <row r="552" spans="2:66" ht="12.75">
      <c r="B552" s="29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</row>
    <row r="553" spans="2:66" ht="12.75">
      <c r="B553" s="29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</row>
    <row r="554" spans="2:66" ht="12.75">
      <c r="B554" s="29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</row>
    <row r="555" spans="2:66" ht="12.75">
      <c r="B555" s="29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</row>
    <row r="556" spans="2:66" ht="12.75">
      <c r="B556" s="29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</row>
    <row r="557" spans="2:66" ht="12.75">
      <c r="B557" s="29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</row>
    <row r="558" spans="2:66" ht="12.75">
      <c r="B558" s="29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</row>
    <row r="559" spans="2:66" ht="12.75">
      <c r="B559" s="29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</row>
    <row r="560" spans="2:66" ht="12.75">
      <c r="B560" s="29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</row>
    <row r="561" spans="2:66" ht="12.75">
      <c r="B561" s="29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</row>
    <row r="562" spans="2:66" ht="12.75">
      <c r="B562" s="29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</row>
    <row r="563" spans="2:66" ht="12.75">
      <c r="B563" s="29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</row>
    <row r="564" spans="2:66" ht="12.75">
      <c r="B564" s="29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</row>
    <row r="565" spans="2:66" ht="12.75">
      <c r="B565" s="29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</row>
    <row r="566" spans="2:66" ht="12.75">
      <c r="B566" s="29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</row>
    <row r="567" spans="2:66" ht="12.75">
      <c r="B567" s="29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</row>
    <row r="568" spans="2:66" ht="12.75">
      <c r="B568" s="29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</row>
    <row r="569" spans="2:66" ht="12.75">
      <c r="B569" s="29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</row>
    <row r="570" spans="2:66" ht="12.75">
      <c r="B570" s="29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</row>
    <row r="571" spans="2:66" ht="12.75">
      <c r="B571" s="29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</row>
    <row r="572" spans="2:66" ht="12.75">
      <c r="B572" s="29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</row>
    <row r="573" spans="2:66" ht="12.75">
      <c r="B573" s="29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</row>
    <row r="574" spans="2:66" ht="12.75">
      <c r="B574" s="29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</row>
    <row r="575" spans="2:66" ht="12.75">
      <c r="B575" s="29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</row>
    <row r="576" spans="2:66" ht="12.75">
      <c r="B576" s="29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</row>
    <row r="577" spans="2:66" ht="12.75">
      <c r="B577" s="29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</row>
    <row r="578" spans="2:66" ht="12.75">
      <c r="B578" s="29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</row>
    <row r="579" spans="2:66" ht="12.75">
      <c r="B579" s="29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</row>
    <row r="580" spans="2:66" ht="12.75">
      <c r="B580" s="29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</row>
    <row r="581" spans="2:66" ht="12.75">
      <c r="B581" s="29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</row>
    <row r="582" spans="2:66" ht="12.75">
      <c r="B582" s="29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</row>
    <row r="583" spans="2:66" ht="12.75">
      <c r="B583" s="29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</row>
    <row r="584" spans="2:66" ht="12.75">
      <c r="B584" s="29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</row>
    <row r="585" spans="2:66" ht="12.75">
      <c r="B585" s="29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</row>
    <row r="586" spans="2:66" ht="12.75">
      <c r="B586" s="29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</row>
    <row r="587" spans="2:66" ht="12.75">
      <c r="B587" s="29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</row>
    <row r="588" spans="2:66" ht="12.75">
      <c r="B588" s="29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</row>
    <row r="589" spans="2:66" ht="12.75">
      <c r="B589" s="29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</row>
    <row r="590" spans="2:66" ht="12.75">
      <c r="B590" s="29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</row>
    <row r="591" spans="2:66" ht="12.75">
      <c r="B591" s="29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</row>
    <row r="592" spans="2:66" ht="12.75">
      <c r="B592" s="29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</row>
    <row r="593" spans="2:66" ht="12.75">
      <c r="B593" s="29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</row>
    <row r="594" spans="2:66" ht="12.75">
      <c r="B594" s="29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</row>
    <row r="595" spans="2:66" ht="12.75">
      <c r="B595" s="29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</row>
    <row r="596" spans="2:66" ht="12.75">
      <c r="B596" s="29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</row>
    <row r="597" spans="2:66" ht="12.75">
      <c r="B597" s="29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</row>
    <row r="598" spans="2:66" ht="12.75">
      <c r="B598" s="29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</row>
    <row r="599" spans="2:66" ht="12.75">
      <c r="B599" s="29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</row>
    <row r="600" spans="2:66" ht="12.75">
      <c r="B600" s="29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</row>
    <row r="601" spans="2:66" ht="12.75">
      <c r="B601" s="29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</row>
    <row r="602" spans="2:66" ht="12.75">
      <c r="B602" s="29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</row>
    <row r="603" spans="2:66" ht="12.75">
      <c r="B603" s="29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</row>
    <row r="604" spans="2:66" ht="12.75">
      <c r="B604" s="29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</row>
    <row r="605" spans="2:66" ht="12.75">
      <c r="B605" s="29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</row>
    <row r="606" spans="2:66" ht="12.75">
      <c r="B606" s="29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</row>
    <row r="607" spans="2:66" ht="12.75">
      <c r="B607" s="29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</row>
    <row r="608" spans="2:66" ht="12.75">
      <c r="B608" s="29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</row>
    <row r="609" spans="2:66" ht="12.75">
      <c r="B609" s="29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</row>
    <row r="610" spans="2:66" ht="12.75">
      <c r="B610" s="29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</row>
    <row r="611" spans="2:66" ht="12.75">
      <c r="B611" s="29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</row>
    <row r="612" spans="2:66" ht="12.75">
      <c r="B612" s="29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</row>
    <row r="613" spans="2:66" ht="12.75">
      <c r="B613" s="29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</row>
    <row r="614" spans="2:66" ht="12.75">
      <c r="B614" s="29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</row>
    <row r="615" spans="2:66" ht="12.75">
      <c r="B615" s="29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</row>
    <row r="616" spans="2:66" ht="12.75">
      <c r="B616" s="29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</row>
    <row r="617" spans="2:66" ht="12.75">
      <c r="B617" s="29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</row>
    <row r="618" spans="2:66" ht="12.75">
      <c r="B618" s="29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</row>
    <row r="619" spans="2:66" ht="12.75">
      <c r="B619" s="29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</row>
    <row r="620" spans="2:66" ht="12.75">
      <c r="B620" s="29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</row>
    <row r="621" spans="2:66" ht="12.75">
      <c r="B621" s="29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</row>
    <row r="622" spans="2:66" ht="12.75">
      <c r="B622" s="29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</row>
    <row r="623" spans="2:66" ht="12.75">
      <c r="B623" s="29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</row>
    <row r="624" spans="2:66" ht="12.75">
      <c r="B624" s="29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</row>
    <row r="625" spans="2:66" ht="12.75">
      <c r="B625" s="29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</row>
    <row r="626" spans="2:66" ht="12.75">
      <c r="B626" s="29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</row>
    <row r="627" spans="2:66" ht="12.75">
      <c r="B627" s="29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</row>
    <row r="628" spans="2:66" ht="12.75">
      <c r="B628" s="29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</row>
    <row r="629" spans="2:66" ht="12.75">
      <c r="B629" s="29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</row>
    <row r="630" spans="2:66" ht="12.75">
      <c r="B630" s="29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</row>
    <row r="631" spans="2:66" ht="12.75">
      <c r="B631" s="29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</row>
    <row r="632" spans="2:66" ht="12.75">
      <c r="B632" s="29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</row>
    <row r="633" spans="2:66" ht="12.75">
      <c r="B633" s="29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</row>
    <row r="634" spans="2:66" ht="12.75">
      <c r="B634" s="29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</row>
    <row r="635" spans="2:66" ht="12.75">
      <c r="B635" s="29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</row>
    <row r="636" spans="2:66" ht="12.75">
      <c r="B636" s="29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</row>
    <row r="637" spans="2:66" ht="12.75">
      <c r="B637" s="29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</row>
    <row r="638" spans="2:66" ht="12.75">
      <c r="B638" s="29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</row>
    <row r="639" spans="2:66" ht="12.75">
      <c r="B639" s="29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</row>
    <row r="640" spans="2:66" ht="12.75">
      <c r="B640" s="29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</row>
    <row r="641" spans="2:66" ht="12.75">
      <c r="B641" s="29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</row>
    <row r="642" spans="2:66" ht="12.75">
      <c r="B642" s="29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</row>
    <row r="643" spans="2:66" ht="12.75">
      <c r="B643" s="29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</row>
    <row r="644" spans="2:66" ht="12.75">
      <c r="B644" s="29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</row>
    <row r="645" spans="2:66" ht="12.75">
      <c r="B645" s="29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</row>
    <row r="646" spans="2:66" ht="12.75">
      <c r="B646" s="29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</row>
    <row r="647" spans="2:66" ht="12.75">
      <c r="B647" s="29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</row>
    <row r="648" spans="2:66" ht="12.75">
      <c r="B648" s="29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</row>
    <row r="649" spans="2:66" ht="12.75">
      <c r="B649" s="29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</row>
    <row r="650" spans="2:66" ht="12.75">
      <c r="B650" s="29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</row>
    <row r="651" spans="2:66" ht="12.75">
      <c r="B651" s="29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</row>
    <row r="652" spans="2:66" ht="12.75">
      <c r="B652" s="29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</row>
    <row r="653" spans="2:66" ht="12.75">
      <c r="B653" s="29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</row>
    <row r="654" spans="2:66" ht="12.75">
      <c r="B654" s="29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</row>
    <row r="655" spans="2:66" ht="12.75">
      <c r="B655" s="29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</row>
    <row r="656" spans="2:66" ht="12.75">
      <c r="B656" s="29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</row>
    <row r="657" spans="2:66" ht="12.75">
      <c r="B657" s="29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</row>
    <row r="658" spans="2:66" ht="12.75">
      <c r="B658" s="29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</row>
    <row r="659" spans="2:66" ht="12.75">
      <c r="B659" s="29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</row>
    <row r="660" spans="2:66" ht="12.75">
      <c r="B660" s="29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</row>
    <row r="661" spans="2:66" ht="12.75">
      <c r="B661" s="29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</row>
    <row r="662" spans="2:66" ht="12.75">
      <c r="B662" s="29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</row>
    <row r="663" spans="2:66" ht="12.75">
      <c r="B663" s="29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</row>
    <row r="664" spans="2:66" ht="12.75">
      <c r="B664" s="29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</row>
    <row r="665" spans="2:66" ht="12.75">
      <c r="B665" s="29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</row>
    <row r="666" spans="2:66" ht="12.75">
      <c r="B666" s="29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</row>
    <row r="667" spans="2:66" ht="12.75">
      <c r="B667" s="29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</row>
    <row r="668" spans="2:66" ht="12.75">
      <c r="B668" s="29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</row>
    <row r="669" spans="2:66" ht="12.75">
      <c r="B669" s="29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</row>
    <row r="670" spans="2:66" ht="12.75">
      <c r="B670" s="29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</row>
    <row r="671" spans="2:66" ht="12.75">
      <c r="B671" s="29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</row>
    <row r="672" spans="2:66" ht="12.75">
      <c r="B672" s="29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</row>
    <row r="673" spans="2:66" ht="12.75">
      <c r="B673" s="29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</row>
    <row r="674" spans="2:66" ht="12.75">
      <c r="B674" s="29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</row>
    <row r="675" spans="2:66" ht="12.75">
      <c r="B675" s="29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</row>
    <row r="676" spans="2:66" ht="12.75">
      <c r="B676" s="29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</row>
    <row r="677" spans="2:66" ht="12.75">
      <c r="B677" s="29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</row>
    <row r="678" spans="2:66" ht="12.75">
      <c r="B678" s="29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</row>
    <row r="679" spans="2:66" ht="12.75">
      <c r="B679" s="29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</row>
    <row r="680" spans="2:66" ht="12.75">
      <c r="B680" s="29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</row>
    <row r="681" spans="2:66" ht="12.75">
      <c r="B681" s="29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</row>
    <row r="682" spans="2:66" ht="12.75">
      <c r="B682" s="29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</row>
    <row r="683" spans="2:66" ht="12.75">
      <c r="B683" s="29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</row>
    <row r="684" spans="2:66" ht="12.75">
      <c r="B684" s="29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</row>
    <row r="685" spans="2:66" ht="12.75">
      <c r="B685" s="29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</row>
    <row r="686" spans="2:66" ht="12.75">
      <c r="B686" s="29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</row>
    <row r="687" spans="2:66" ht="12.75">
      <c r="B687" s="29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</row>
    <row r="688" spans="2:66" ht="12.75">
      <c r="B688" s="29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</row>
    <row r="689" spans="2:66" ht="12.75">
      <c r="B689" s="29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</row>
    <row r="690" spans="2:66" ht="12.75">
      <c r="B690" s="29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</row>
    <row r="691" spans="2:66" ht="12.75">
      <c r="B691" s="29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</row>
    <row r="692" spans="2:66" ht="12.75">
      <c r="B692" s="29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</row>
    <row r="693" spans="2:66" ht="12.75">
      <c r="B693" s="29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</row>
    <row r="694" spans="2:66" ht="12.75">
      <c r="B694" s="29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</row>
    <row r="695" spans="2:66" ht="12.75">
      <c r="B695" s="29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</row>
    <row r="696" spans="2:66" ht="12.75">
      <c r="B696" s="29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</row>
    <row r="697" spans="2:66" ht="12.75">
      <c r="B697" s="29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</row>
    <row r="698" spans="2:66" ht="12.75">
      <c r="B698" s="29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</row>
    <row r="699" spans="2:66" ht="12.75">
      <c r="B699" s="29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</row>
    <row r="700" spans="2:66" ht="12.75">
      <c r="B700" s="29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</row>
    <row r="701" spans="2:66" ht="12.75">
      <c r="B701" s="29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</row>
    <row r="702" spans="2:66" ht="12.75">
      <c r="B702" s="29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</row>
    <row r="703" spans="2:66" ht="12.75">
      <c r="B703" s="29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</row>
    <row r="704" spans="2:66" ht="12.75">
      <c r="B704" s="29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</row>
    <row r="705" spans="2:66" ht="12.75">
      <c r="B705" s="29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</row>
    <row r="706" spans="2:66" ht="12.75">
      <c r="B706" s="29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</row>
    <row r="707" spans="2:66" ht="12.75">
      <c r="B707" s="29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</row>
    <row r="708" spans="2:66" ht="12.75">
      <c r="B708" s="29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</row>
    <row r="709" spans="2:66" ht="12.75">
      <c r="B709" s="29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</row>
    <row r="710" spans="2:66" ht="12.75">
      <c r="B710" s="29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</row>
    <row r="711" spans="2:66" ht="12.75">
      <c r="B711" s="29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</row>
    <row r="712" spans="2:66" ht="12.75">
      <c r="B712" s="29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</row>
    <row r="713" spans="2:66" ht="12.75">
      <c r="B713" s="29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</row>
    <row r="714" spans="2:66" ht="12.75">
      <c r="B714" s="29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</row>
    <row r="715" spans="2:66" ht="12.75">
      <c r="B715" s="29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</row>
    <row r="716" spans="2:66" ht="12.75">
      <c r="B716" s="29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</row>
    <row r="717" spans="2:66" ht="12.75">
      <c r="B717" s="29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</row>
    <row r="718" spans="2:66" ht="12.75">
      <c r="B718" s="29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</row>
    <row r="719" spans="2:66" ht="12.75">
      <c r="B719" s="29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</row>
    <row r="720" spans="2:66" ht="12.75">
      <c r="B720" s="29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</row>
    <row r="721" spans="2:66" ht="12.75">
      <c r="B721" s="29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</row>
    <row r="722" spans="2:66" ht="12.75">
      <c r="B722" s="29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</row>
    <row r="723" spans="2:66" ht="12.75">
      <c r="B723" s="29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</row>
    <row r="724" spans="2:66" ht="12.75">
      <c r="B724" s="29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</row>
    <row r="725" spans="2:66" ht="12.75">
      <c r="B725" s="29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</row>
    <row r="726" spans="2:66" ht="12.75">
      <c r="B726" s="29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</row>
    <row r="727" spans="2:66" ht="12.75">
      <c r="B727" s="29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</row>
    <row r="728" spans="2:66" ht="12.75">
      <c r="B728" s="29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</row>
    <row r="729" spans="2:66" ht="12.75">
      <c r="B729" s="29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</row>
    <row r="730" spans="2:66" ht="12.75">
      <c r="B730" s="29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</row>
    <row r="731" spans="2:66" ht="12.75">
      <c r="B731" s="29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</row>
    <row r="732" spans="2:66" ht="12.75">
      <c r="B732" s="29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</row>
    <row r="733" spans="2:66" ht="12.75">
      <c r="B733" s="29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</row>
    <row r="734" spans="2:66" ht="12.75">
      <c r="B734" s="29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</row>
    <row r="735" spans="2:66" ht="12.75">
      <c r="B735" s="29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</row>
    <row r="736" spans="2:66" ht="12.75">
      <c r="B736" s="29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</row>
    <row r="737" spans="2:66" ht="12.75">
      <c r="B737" s="29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</row>
    <row r="738" spans="2:66" ht="12.75">
      <c r="B738" s="29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</row>
    <row r="739" spans="2:66" ht="12.75">
      <c r="B739" s="29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</row>
    <row r="740" spans="2:66" ht="12.75">
      <c r="B740" s="29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</row>
    <row r="741" spans="2:66" ht="12.75">
      <c r="B741" s="29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</row>
    <row r="742" spans="2:66" ht="12.75">
      <c r="B742" s="29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</row>
    <row r="743" spans="2:66" ht="12.75">
      <c r="B743" s="29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</row>
    <row r="744" spans="2:66" ht="12.75">
      <c r="B744" s="29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</row>
    <row r="745" spans="2:66" ht="12.75">
      <c r="B745" s="29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</row>
    <row r="746" spans="2:66" ht="12.75">
      <c r="B746" s="29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</row>
    <row r="747" spans="2:66" ht="12.75">
      <c r="B747" s="29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</row>
    <row r="748" spans="2:66" ht="12.75">
      <c r="B748" s="29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</row>
    <row r="749" spans="2:66" ht="12.75">
      <c r="B749" s="29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</row>
    <row r="750" spans="2:66" ht="12.75">
      <c r="B750" s="29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</row>
    <row r="751" spans="2:66" ht="12.75">
      <c r="B751" s="29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</row>
    <row r="752" spans="2:66" ht="12.75">
      <c r="B752" s="29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</row>
    <row r="753" spans="2:66" ht="12.75">
      <c r="B753" s="29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</row>
    <row r="754" spans="2:66" ht="12.75">
      <c r="B754" s="29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</row>
    <row r="755" spans="2:66" ht="12.75">
      <c r="B755" s="29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</row>
    <row r="756" spans="2:66" ht="12.75">
      <c r="B756" s="29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</row>
    <row r="757" spans="2:66" ht="12.75">
      <c r="B757" s="29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</row>
    <row r="758" spans="2:66" ht="12.75">
      <c r="B758" s="29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</row>
    <row r="759" spans="2:66" ht="12.75">
      <c r="B759" s="29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</row>
    <row r="760" spans="2:66" ht="12.75">
      <c r="B760" s="29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</row>
    <row r="761" spans="2:66" ht="12.75">
      <c r="B761" s="29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</row>
    <row r="762" spans="2:66" ht="12.75">
      <c r="B762" s="29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</row>
    <row r="763" spans="2:66" ht="12.75">
      <c r="B763" s="29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</row>
    <row r="764" spans="2:66" ht="12.75">
      <c r="B764" s="29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</row>
    <row r="765" spans="2:66" ht="12.75">
      <c r="B765" s="29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</row>
    <row r="766" spans="2:66" ht="12.75">
      <c r="B766" s="29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</row>
    <row r="767" spans="2:66" ht="12.75">
      <c r="B767" s="29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</row>
    <row r="768" spans="2:66" ht="12.75">
      <c r="B768" s="29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</row>
    <row r="769" spans="2:66" ht="12.75">
      <c r="B769" s="29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</row>
    <row r="770" spans="2:66" ht="12.75">
      <c r="B770" s="29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</row>
    <row r="771" spans="2:66" ht="12.75">
      <c r="B771" s="29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</row>
    <row r="772" spans="2:66" ht="12.75">
      <c r="B772" s="29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</row>
    <row r="773" spans="2:66" ht="12.75">
      <c r="B773" s="29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</row>
    <row r="774" spans="2:66" ht="12.75">
      <c r="B774" s="29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</row>
    <row r="775" spans="2:66" ht="12.75">
      <c r="B775" s="29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</row>
    <row r="776" spans="2:66" ht="12.75">
      <c r="B776" s="29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</row>
    <row r="777" spans="2:66" ht="12.75">
      <c r="B777" s="29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</row>
    <row r="778" spans="2:66" ht="12.75">
      <c r="B778" s="29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</row>
    <row r="779" spans="2:66" ht="12.75">
      <c r="B779" s="29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</row>
    <row r="780" spans="2:66" ht="12.75">
      <c r="B780" s="29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</row>
    <row r="781" spans="2:66" ht="12.75">
      <c r="B781" s="29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</row>
    <row r="782" spans="2:66" ht="12.75">
      <c r="B782" s="29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</row>
    <row r="783" spans="2:66" ht="12.75">
      <c r="B783" s="29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</row>
    <row r="784" spans="2:66" ht="12.75">
      <c r="B784" s="29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</row>
    <row r="785" spans="2:66" ht="12.75">
      <c r="B785" s="29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</row>
    <row r="786" spans="2:66" ht="12.75">
      <c r="B786" s="29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</row>
    <row r="787" spans="2:66" ht="12.75">
      <c r="B787" s="29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</row>
    <row r="788" spans="2:66" ht="12.75">
      <c r="B788" s="29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</row>
    <row r="789" spans="2:66" ht="12.75">
      <c r="B789" s="29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</row>
    <row r="790" spans="2:66" ht="12.75">
      <c r="B790" s="29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</row>
    <row r="791" spans="2:66" ht="12.75">
      <c r="B791" s="29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</row>
    <row r="792" spans="2:66" ht="12.75">
      <c r="B792" s="29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</row>
    <row r="793" spans="2:66" ht="12.75">
      <c r="B793" s="29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</row>
    <row r="794" spans="2:66" ht="12.75">
      <c r="B794" s="29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</row>
    <row r="795" spans="2:66" ht="12.75">
      <c r="B795" s="29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</row>
    <row r="796" spans="2:66" ht="12.75">
      <c r="B796" s="29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</row>
    <row r="797" spans="2:66" ht="12.75">
      <c r="B797" s="29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</row>
    <row r="798" spans="2:66" ht="12.75">
      <c r="B798" s="29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</row>
    <row r="799" spans="2:66" ht="12.75">
      <c r="B799" s="29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</row>
    <row r="800" spans="2:66" ht="12.75">
      <c r="B800" s="29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</row>
    <row r="801" spans="2:66" ht="12.75">
      <c r="B801" s="29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</row>
    <row r="802" spans="2:66" ht="12.75">
      <c r="B802" s="29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</row>
    <row r="803" spans="2:66" ht="12.75">
      <c r="B803" s="29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</row>
    <row r="804" spans="2:66" ht="12.75">
      <c r="B804" s="29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</row>
    <row r="805" spans="2:66" ht="12.75">
      <c r="B805" s="29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</row>
    <row r="806" spans="2:66" ht="12.75">
      <c r="B806" s="29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</row>
    <row r="807" spans="2:66" ht="12.75">
      <c r="B807" s="29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</row>
    <row r="808" spans="2:66" ht="12.75">
      <c r="B808" s="29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</row>
    <row r="809" spans="2:66" ht="12.75">
      <c r="B809" s="29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</row>
    <row r="810" spans="2:66" ht="12.75">
      <c r="B810" s="29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</row>
    <row r="811" spans="2:66" ht="12.75">
      <c r="B811" s="29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</row>
    <row r="812" spans="2:66" ht="12.75">
      <c r="B812" s="29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</row>
    <row r="813" spans="2:66" ht="12.75">
      <c r="B813" s="29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</row>
    <row r="814" spans="2:66" ht="12.75">
      <c r="B814" s="29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</row>
    <row r="815" spans="2:66" ht="12.75">
      <c r="B815" s="29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</row>
    <row r="816" spans="2:66" ht="12.75">
      <c r="B816" s="29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</row>
    <row r="817" spans="2:66" ht="12.75">
      <c r="B817" s="29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</row>
    <row r="818" spans="2:66" ht="12.75">
      <c r="B818" s="29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</row>
    <row r="819" spans="2:66" ht="12.75">
      <c r="B819" s="29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</row>
    <row r="820" spans="2:66" ht="12.75">
      <c r="B820" s="29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</row>
    <row r="821" spans="2:66" ht="12.75">
      <c r="B821" s="29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</row>
    <row r="822" spans="2:66" ht="12.75">
      <c r="B822" s="29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</row>
    <row r="823" spans="2:66" ht="12.75">
      <c r="B823" s="29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</row>
    <row r="824" spans="2:66" ht="12.75">
      <c r="B824" s="29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</row>
    <row r="825" spans="2:66" ht="12.75">
      <c r="B825" s="29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</row>
    <row r="826" spans="2:66" ht="12.75">
      <c r="B826" s="29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</row>
    <row r="827" spans="2:66" ht="12.75">
      <c r="B827" s="29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</row>
    <row r="828" spans="2:66" ht="12.75">
      <c r="B828" s="29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</row>
    <row r="829" spans="2:66" ht="12.75">
      <c r="B829" s="29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</row>
    <row r="830" spans="2:66" ht="12.75">
      <c r="B830" s="29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</row>
    <row r="831" spans="2:66" ht="12.75">
      <c r="B831" s="29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</row>
    <row r="832" spans="2:66" ht="12.75">
      <c r="B832" s="29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</row>
    <row r="833" spans="2:66" ht="12.75">
      <c r="B833" s="29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</row>
    <row r="834" spans="2:66" ht="12.75">
      <c r="B834" s="29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</row>
    <row r="835" spans="2:66" ht="12.75">
      <c r="B835" s="29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</row>
    <row r="836" spans="2:66" ht="12.75">
      <c r="B836" s="29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</row>
    <row r="837" spans="2:66" ht="12.75">
      <c r="B837" s="29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</row>
    <row r="838" spans="2:66" ht="12.75">
      <c r="B838" s="29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</row>
    <row r="839" spans="2:66" ht="12.75">
      <c r="B839" s="29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</row>
    <row r="840" spans="2:66" ht="12.75">
      <c r="B840" s="29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</row>
    <row r="841" spans="2:66" ht="12.75">
      <c r="B841" s="29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</row>
    <row r="842" spans="2:66" ht="12.75">
      <c r="B842" s="29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</row>
    <row r="843" spans="2:66" ht="12.75">
      <c r="B843" s="29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</row>
    <row r="844" spans="2:66" ht="12.75">
      <c r="B844" s="29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</row>
    <row r="845" spans="2:66" ht="12.75">
      <c r="B845" s="29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</row>
    <row r="846" spans="2:66" ht="12.75">
      <c r="B846" s="29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</row>
    <row r="847" spans="2:66" ht="12.75">
      <c r="B847" s="29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</row>
    <row r="848" spans="2:66" ht="12.75">
      <c r="B848" s="29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</row>
    <row r="849" spans="2:66" ht="12.75">
      <c r="B849" s="29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</row>
    <row r="850" spans="2:66" ht="12.75">
      <c r="B850" s="29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</row>
    <row r="851" spans="2:66" ht="12.75">
      <c r="B851" s="29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</row>
    <row r="852" spans="2:66" ht="12.75">
      <c r="B852" s="29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</row>
    <row r="853" spans="2:66" ht="12.75">
      <c r="B853" s="29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</row>
    <row r="854" spans="2:66" ht="12.75">
      <c r="B854" s="29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</row>
    <row r="855" spans="2:66" ht="12.75">
      <c r="B855" s="29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</row>
    <row r="856" spans="2:66" ht="12.75">
      <c r="B856" s="29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</row>
    <row r="857" spans="2:66" ht="12.75">
      <c r="B857" s="29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</row>
    <row r="858" spans="2:66" ht="12.75">
      <c r="B858" s="29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</row>
    <row r="859" spans="2:66" ht="12.75">
      <c r="B859" s="29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</row>
    <row r="860" spans="2:66" ht="12.75">
      <c r="B860" s="29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</row>
    <row r="861" spans="2:66" ht="12.75">
      <c r="B861" s="29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</row>
    <row r="862" spans="2:66" ht="12.75">
      <c r="B862" s="29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</row>
    <row r="863" spans="2:66" ht="12.75">
      <c r="B863" s="29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</row>
    <row r="864" spans="2:66" ht="12.75">
      <c r="B864" s="29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</row>
    <row r="865" spans="2:66" ht="12.75">
      <c r="B865" s="29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</row>
    <row r="866" spans="2:66" ht="12.75">
      <c r="B866" s="29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</row>
    <row r="867" spans="2:66" ht="12.75">
      <c r="B867" s="29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</row>
    <row r="868" spans="2:66" ht="12.75">
      <c r="B868" s="29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</row>
    <row r="869" spans="2:66" ht="12.75">
      <c r="B869" s="29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</row>
    <row r="870" spans="2:66" ht="12.75">
      <c r="B870" s="29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</row>
    <row r="871" spans="2:66" ht="12.75">
      <c r="B871" s="29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</row>
    <row r="872" spans="2:66" ht="12.75">
      <c r="B872" s="29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</row>
    <row r="873" spans="2:66" ht="12.75">
      <c r="B873" s="29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</row>
    <row r="874" spans="2:66" ht="12.75">
      <c r="B874" s="29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</row>
    <row r="875" spans="2:66" ht="12.75">
      <c r="B875" s="29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</row>
    <row r="876" spans="2:66" ht="12.75">
      <c r="B876" s="29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</row>
    <row r="877" spans="2:66" ht="12.75">
      <c r="B877" s="29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</row>
    <row r="878" spans="2:66" ht="12.75">
      <c r="B878" s="29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</row>
    <row r="879" spans="2:66" ht="12.75">
      <c r="B879" s="29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</row>
    <row r="880" spans="2:66" ht="12.75">
      <c r="B880" s="29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</row>
    <row r="881" spans="2:66" ht="12.75">
      <c r="B881" s="29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</row>
    <row r="882" spans="2:66" ht="12.75">
      <c r="B882" s="29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</row>
    <row r="883" spans="2:66" ht="12.75">
      <c r="B883" s="29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</row>
    <row r="884" spans="2:66" ht="12.75">
      <c r="B884" s="29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</row>
    <row r="885" spans="2:66" ht="12.75">
      <c r="B885" s="29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</row>
    <row r="886" spans="2:66" ht="12.75">
      <c r="B886" s="29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</row>
    <row r="887" spans="2:66" ht="12.75">
      <c r="B887" s="29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</row>
    <row r="888" spans="2:66" ht="12.75">
      <c r="B888" s="29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</row>
    <row r="889" spans="2:66" ht="12.75">
      <c r="B889" s="29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</row>
    <row r="890" spans="2:66" ht="12.75">
      <c r="B890" s="29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</row>
    <row r="891" spans="2:66" ht="12.75">
      <c r="B891" s="29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</row>
    <row r="892" spans="2:66" ht="12.75">
      <c r="B892" s="29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</row>
    <row r="893" spans="2:66" ht="12.75">
      <c r="B893" s="29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</row>
    <row r="894" spans="2:66" ht="12.75">
      <c r="B894" s="29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</row>
    <row r="895" spans="2:66" ht="12.75">
      <c r="B895" s="29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</row>
    <row r="896" spans="2:66" ht="12.75">
      <c r="B896" s="29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</row>
    <row r="897" spans="2:66" ht="12.75">
      <c r="B897" s="29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</row>
    <row r="898" spans="2:66" ht="12.75">
      <c r="B898" s="29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</row>
    <row r="899" spans="2:66" ht="12.75">
      <c r="B899" s="29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</row>
    <row r="900" spans="2:66" ht="12.75">
      <c r="B900" s="29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</row>
    <row r="901" spans="2:66" ht="12.75">
      <c r="B901" s="29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</row>
    <row r="902" spans="2:66" ht="12.75">
      <c r="B902" s="29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</row>
    <row r="903" spans="2:66" ht="12.75">
      <c r="B903" s="29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</row>
    <row r="904" spans="2:66" ht="12.75">
      <c r="B904" s="29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</row>
    <row r="905" spans="2:66" ht="12.75">
      <c r="B905" s="29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</row>
    <row r="906" spans="2:66" ht="12.75">
      <c r="B906" s="29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</row>
    <row r="907" spans="2:66" ht="12.75">
      <c r="B907" s="29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</row>
    <row r="908" spans="2:66" ht="12.75">
      <c r="B908" s="29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</row>
    <row r="909" spans="2:66" ht="12.75">
      <c r="B909" s="29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</row>
    <row r="910" spans="2:66" ht="12.75">
      <c r="B910" s="29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</row>
    <row r="911" spans="2:66" ht="12.75">
      <c r="B911" s="29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</row>
    <row r="912" spans="2:66" ht="12.75">
      <c r="B912" s="29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</row>
    <row r="913" spans="2:66" ht="12.75">
      <c r="B913" s="29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</row>
    <row r="914" spans="2:66" ht="12.75">
      <c r="B914" s="29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</row>
    <row r="915" spans="2:66" ht="12.75">
      <c r="B915" s="29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</row>
    <row r="916" spans="2:66" ht="12.75">
      <c r="B916" s="29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</row>
    <row r="917" spans="2:66" ht="12.75">
      <c r="B917" s="29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</row>
    <row r="918" spans="2:66" ht="12.75">
      <c r="B918" s="29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</row>
    <row r="919" spans="2:66" ht="12.75">
      <c r="B919" s="29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</row>
    <row r="920" spans="2:66" ht="12.75">
      <c r="B920" s="29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</row>
    <row r="921" spans="2:66" ht="12.75">
      <c r="B921" s="29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</row>
    <row r="922" spans="2:66" ht="12.75">
      <c r="B922" s="29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</row>
    <row r="923" spans="2:66" ht="12.75">
      <c r="B923" s="29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</row>
    <row r="924" spans="2:66" ht="12.75">
      <c r="B924" s="29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</row>
    <row r="925" spans="2:66" ht="12.75">
      <c r="B925" s="29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</row>
    <row r="926" spans="2:66" ht="12.75">
      <c r="B926" s="29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</row>
    <row r="927" spans="2:66" ht="12.75">
      <c r="B927" s="29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</row>
    <row r="928" spans="2:66" ht="12.75">
      <c r="B928" s="29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</row>
    <row r="929" spans="2:66" ht="12.75">
      <c r="B929" s="29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</row>
    <row r="930" spans="2:66" ht="12.75">
      <c r="B930" s="29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</row>
    <row r="931" spans="2:66" ht="12.75">
      <c r="B931" s="29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</row>
    <row r="932" spans="2:66" ht="12.75">
      <c r="B932" s="29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</row>
    <row r="933" spans="2:66" ht="12.75">
      <c r="B933" s="29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</row>
    <row r="934" spans="2:66" ht="12.75">
      <c r="B934" s="29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</row>
    <row r="935" spans="2:66" ht="12.75">
      <c r="B935" s="29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</row>
    <row r="936" spans="2:66" ht="12.75">
      <c r="B936" s="29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</row>
    <row r="937" spans="2:66" ht="12.75">
      <c r="B937" s="29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</row>
    <row r="938" spans="2:66" ht="12.75">
      <c r="B938" s="29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</row>
    <row r="939" spans="2:66" ht="12.75">
      <c r="B939" s="29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</row>
    <row r="940" spans="2:66" ht="12.75">
      <c r="B940" s="29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</row>
    <row r="941" spans="2:66" ht="12.75">
      <c r="B941" s="29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</row>
    <row r="942" spans="2:66" ht="12.75">
      <c r="B942" s="29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</row>
    <row r="943" spans="2:66" ht="12.75">
      <c r="B943" s="29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</row>
    <row r="944" spans="2:66" ht="12.75">
      <c r="B944" s="29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</row>
    <row r="945" spans="2:66" ht="12.75">
      <c r="B945" s="29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</row>
    <row r="946" spans="2:66" ht="12.75">
      <c r="B946" s="29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</row>
    <row r="947" spans="2:66" ht="12.75">
      <c r="B947" s="29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</row>
    <row r="948" spans="2:66" ht="12.75">
      <c r="B948" s="29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</row>
    <row r="949" spans="2:66" ht="12.75">
      <c r="B949" s="29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</row>
    <row r="950" spans="2:66" ht="12.75">
      <c r="B950" s="29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</row>
    <row r="951" spans="2:66" ht="12.75">
      <c r="B951" s="29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</row>
    <row r="952" spans="2:66" ht="12.75">
      <c r="B952" s="29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</row>
    <row r="953" spans="2:66" ht="12.75">
      <c r="B953" s="29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</row>
    <row r="954" spans="2:66" ht="12.75">
      <c r="B954" s="29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</row>
    <row r="955" spans="2:66" ht="12.75">
      <c r="B955" s="29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</row>
    <row r="956" spans="2:66" ht="12.75">
      <c r="B956" s="29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</row>
    <row r="957" spans="2:66" ht="12.75">
      <c r="B957" s="29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</row>
    <row r="958" spans="2:66" ht="12.75">
      <c r="B958" s="29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</row>
    <row r="959" spans="2:66" ht="12.75">
      <c r="B959" s="29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</row>
    <row r="960" spans="2:66" ht="12.75">
      <c r="B960" s="29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</row>
    <row r="961" spans="2:66" ht="12.75">
      <c r="B961" s="29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</row>
    <row r="962" spans="2:66" ht="12.75">
      <c r="B962" s="29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</row>
    <row r="963" spans="2:66" ht="12.75">
      <c r="B963" s="29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</row>
    <row r="964" spans="2:66" ht="12.75">
      <c r="B964" s="29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</row>
    <row r="965" spans="2:66" ht="12.75">
      <c r="B965" s="29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</row>
    <row r="966" spans="2:66" ht="12.75">
      <c r="B966" s="29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</row>
    <row r="967" spans="2:66" ht="12.75">
      <c r="B967" s="29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</row>
    <row r="968" spans="2:66" ht="12.75">
      <c r="B968" s="29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</row>
    <row r="969" spans="2:66" ht="12.75">
      <c r="B969" s="29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</row>
    <row r="970" spans="2:66" ht="12.75">
      <c r="B970" s="29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</row>
    <row r="971" spans="2:66" ht="12.75">
      <c r="B971" s="29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</row>
    <row r="972" spans="2:66" ht="12.75">
      <c r="B972" s="29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</row>
    <row r="973" spans="2:66" ht="12.75">
      <c r="B973" s="29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</row>
    <row r="974" spans="2:66" ht="12.75">
      <c r="B974" s="29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</row>
    <row r="975" spans="2:66" ht="12.75">
      <c r="B975" s="29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</row>
    <row r="976" spans="2:66" ht="12.75">
      <c r="B976" s="29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</row>
    <row r="977" spans="2:66" ht="12.75">
      <c r="B977" s="29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</row>
    <row r="978" spans="2:66" ht="12.75">
      <c r="B978" s="29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</row>
    <row r="979" spans="2:66" ht="12.75">
      <c r="B979" s="29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</row>
    <row r="980" spans="2:66" ht="12.75">
      <c r="B980" s="29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</row>
    <row r="981" spans="2:66" ht="12.75">
      <c r="B981" s="29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</row>
    <row r="982" spans="2:66" ht="12.75">
      <c r="B982" s="29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</row>
    <row r="983" spans="2:66" ht="12.75">
      <c r="B983" s="29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</row>
    <row r="984" spans="2:66" ht="12.75">
      <c r="B984" s="29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</row>
    <row r="985" spans="2:66" ht="12.75">
      <c r="B985" s="29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</row>
    <row r="986" spans="2:66" ht="12.75">
      <c r="B986" s="29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</row>
    <row r="987" spans="2:66" ht="12.75">
      <c r="B987" s="29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</row>
    <row r="988" spans="2:66" ht="12.75">
      <c r="B988" s="29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</row>
    <row r="989" spans="2:66" ht="12.75">
      <c r="B989" s="29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</row>
    <row r="990" spans="2:66" ht="12.75">
      <c r="B990" s="29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</row>
    <row r="991" spans="2:66" ht="12.75">
      <c r="B991" s="29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</row>
    <row r="992" spans="2:66" ht="12.75">
      <c r="B992" s="29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</row>
    <row r="993" spans="2:66" ht="12.75">
      <c r="B993" s="29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</row>
    <row r="994" spans="2:66" ht="12.75">
      <c r="B994" s="29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</row>
    <row r="995" spans="2:66" ht="12.75">
      <c r="B995" s="29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</row>
    <row r="996" spans="2:66" ht="12.75">
      <c r="B996" s="29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</row>
    <row r="997" spans="2:66" ht="12.75">
      <c r="B997" s="29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</row>
    <row r="998" spans="2:66" ht="12.75">
      <c r="B998" s="29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</row>
    <row r="999" spans="2:66" ht="12.75">
      <c r="B999" s="29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</row>
    <row r="1000" spans="2:66" ht="12.75">
      <c r="B1000" s="29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</row>
    <row r="1001" spans="2:66" ht="12.75">
      <c r="B1001" s="29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</row>
    <row r="1002" spans="2:66" ht="12.75">
      <c r="B1002" s="29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</row>
    <row r="1003" spans="2:66" ht="12.75">
      <c r="B1003" s="29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1"/>
  <sheetViews>
    <sheetView tabSelected="1" zoomScale="130" zoomScaleNormal="130" workbookViewId="0">
      <selection activeCell="C20" sqref="C20"/>
    </sheetView>
  </sheetViews>
  <sheetFormatPr defaultColWidth="14.42578125" defaultRowHeight="12.75"/>
  <cols>
    <col min="1" max="1" width="10.28515625" style="67" bestFit="1" customWidth="1"/>
    <col min="2" max="2" width="41.28515625" style="67" customWidth="1"/>
    <col min="3" max="3" width="60.7109375" style="67" customWidth="1"/>
    <col min="4" max="4" width="64" style="67" customWidth="1"/>
    <col min="5" max="16384" width="14.42578125" style="67"/>
  </cols>
  <sheetData>
    <row r="1" spans="1:4" ht="15.75">
      <c r="A1" s="65" t="s">
        <v>53</v>
      </c>
      <c r="B1" s="65" t="s">
        <v>54</v>
      </c>
      <c r="C1" s="65" t="s">
        <v>56</v>
      </c>
      <c r="D1" s="66" t="s">
        <v>57</v>
      </c>
    </row>
    <row r="2" spans="1:4" ht="25.5">
      <c r="A2" s="67" t="s">
        <v>40</v>
      </c>
      <c r="B2" s="67" t="s">
        <v>68</v>
      </c>
      <c r="C2" s="67" t="s">
        <v>94</v>
      </c>
    </row>
    <row r="3" spans="1:4">
      <c r="A3" s="67" t="s">
        <v>90</v>
      </c>
      <c r="B3" s="67" t="s">
        <v>100</v>
      </c>
      <c r="C3" s="73" t="s">
        <v>92</v>
      </c>
      <c r="D3" s="67" t="s">
        <v>93</v>
      </c>
    </row>
    <row r="4" spans="1:4">
      <c r="A4" s="67" t="s">
        <v>91</v>
      </c>
      <c r="B4" s="67" t="s">
        <v>95</v>
      </c>
      <c r="C4" s="73" t="s">
        <v>97</v>
      </c>
      <c r="D4" s="67" t="s">
        <v>101</v>
      </c>
    </row>
    <row r="5" spans="1:4" ht="51">
      <c r="A5" s="67" t="s">
        <v>31</v>
      </c>
      <c r="B5" s="67" t="s">
        <v>69</v>
      </c>
      <c r="C5" s="67" t="s">
        <v>109</v>
      </c>
      <c r="D5" s="67" t="s">
        <v>104</v>
      </c>
    </row>
    <row r="6" spans="1:4" ht="25.5">
      <c r="A6" s="67" t="s">
        <v>102</v>
      </c>
      <c r="B6" s="67" t="s">
        <v>105</v>
      </c>
      <c r="C6" s="73" t="s">
        <v>103</v>
      </c>
      <c r="D6" s="80" t="s">
        <v>111</v>
      </c>
    </row>
    <row r="7" spans="1:4" ht="25.5">
      <c r="A7" s="67" t="s">
        <v>108</v>
      </c>
      <c r="B7" s="67" t="s">
        <v>107</v>
      </c>
      <c r="C7" s="78">
        <f>0.857142857142857</f>
        <v>0.85714285714285698</v>
      </c>
      <c r="D7" s="67" t="s">
        <v>112</v>
      </c>
    </row>
    <row r="8" spans="1:4" ht="25.5">
      <c r="A8" s="67" t="s">
        <v>32</v>
      </c>
      <c r="B8" s="67" t="s">
        <v>83</v>
      </c>
      <c r="C8" s="73" t="s">
        <v>113</v>
      </c>
    </row>
    <row r="9" spans="1:4" ht="25.5">
      <c r="A9" s="67" t="s">
        <v>33</v>
      </c>
      <c r="B9" s="67" t="s">
        <v>84</v>
      </c>
      <c r="C9" s="73" t="s">
        <v>113</v>
      </c>
    </row>
    <row r="10" spans="1:4" ht="25.5">
      <c r="A10" s="67" t="s">
        <v>34</v>
      </c>
      <c r="B10" s="67" t="s">
        <v>117</v>
      </c>
      <c r="C10" s="67" t="s">
        <v>119</v>
      </c>
    </row>
    <row r="11" spans="1:4" ht="25.5">
      <c r="A11" s="67" t="s">
        <v>114</v>
      </c>
      <c r="B11" s="67" t="s">
        <v>118</v>
      </c>
      <c r="C11" s="73" t="s">
        <v>120</v>
      </c>
    </row>
    <row r="12" spans="1:4">
      <c r="A12" s="67" t="s">
        <v>115</v>
      </c>
      <c r="B12" s="67" t="s">
        <v>116</v>
      </c>
      <c r="C12" s="73" t="s">
        <v>123</v>
      </c>
    </row>
    <row r="13" spans="1:4">
      <c r="A13" s="67" t="s">
        <v>45</v>
      </c>
      <c r="B13" s="67" t="s">
        <v>85</v>
      </c>
      <c r="C13" s="67" t="s">
        <v>131</v>
      </c>
      <c r="D13" s="80"/>
    </row>
    <row r="14" spans="1:4">
      <c r="A14" s="67" t="s">
        <v>127</v>
      </c>
      <c r="B14" s="67" t="s">
        <v>129</v>
      </c>
      <c r="C14" s="73" t="s">
        <v>124</v>
      </c>
      <c r="D14" s="67" t="s">
        <v>133</v>
      </c>
    </row>
    <row r="15" spans="1:4">
      <c r="A15" s="67" t="s">
        <v>128</v>
      </c>
      <c r="B15" s="67" t="s">
        <v>130</v>
      </c>
      <c r="C15" s="73" t="s">
        <v>124</v>
      </c>
      <c r="D15" s="67" t="s">
        <v>132</v>
      </c>
    </row>
    <row r="16" spans="1:4" ht="25.5">
      <c r="A16" s="67" t="s">
        <v>46</v>
      </c>
      <c r="B16" s="67" t="s">
        <v>86</v>
      </c>
    </row>
    <row r="17" spans="1:8" ht="38.25">
      <c r="A17" s="67" t="s">
        <v>37</v>
      </c>
      <c r="B17" s="67" t="s">
        <v>87</v>
      </c>
    </row>
    <row r="18" spans="1:8" ht="38.25">
      <c r="A18" s="67" t="s">
        <v>38</v>
      </c>
      <c r="B18" s="67" t="s">
        <v>88</v>
      </c>
    </row>
    <row r="19" spans="1:8" ht="38.25">
      <c r="A19" s="67" t="s">
        <v>39</v>
      </c>
      <c r="B19" s="67" t="s">
        <v>89</v>
      </c>
    </row>
    <row r="21" spans="1:8" ht="51">
      <c r="B21" s="68" t="s">
        <v>70</v>
      </c>
      <c r="C21" s="83" t="s">
        <v>135</v>
      </c>
      <c r="D21" s="82" t="s">
        <v>134</v>
      </c>
      <c r="E21" s="69" t="s">
        <v>26</v>
      </c>
      <c r="H21" s="68"/>
    </row>
    <row r="22" spans="1:8" ht="51">
      <c r="C22" s="71" t="s">
        <v>71</v>
      </c>
      <c r="D22" s="68" t="s">
        <v>72</v>
      </c>
      <c r="E22" s="69" t="s">
        <v>25</v>
      </c>
      <c r="H22" s="68"/>
    </row>
    <row r="23" spans="1:8">
      <c r="C23" s="68"/>
      <c r="H23" s="68"/>
    </row>
    <row r="24" spans="1:8" ht="51">
      <c r="B24" s="70" t="s">
        <v>73</v>
      </c>
      <c r="C24" s="68" t="s">
        <v>74</v>
      </c>
      <c r="D24" s="69" t="s">
        <v>27</v>
      </c>
      <c r="E24" s="72" t="s">
        <v>25</v>
      </c>
      <c r="F24" s="68" t="s">
        <v>75</v>
      </c>
      <c r="G24" s="68"/>
      <c r="H24" s="68"/>
    </row>
    <row r="25" spans="1:8">
      <c r="C25" s="71" t="s">
        <v>76</v>
      </c>
      <c r="D25" s="68" t="s">
        <v>77</v>
      </c>
      <c r="H25" s="68"/>
    </row>
    <row r="26" spans="1:8">
      <c r="C26" s="68"/>
      <c r="H26" s="68"/>
    </row>
    <row r="27" spans="1:8" ht="25.5">
      <c r="B27" s="70" t="s">
        <v>78</v>
      </c>
      <c r="C27" s="71" t="s">
        <v>79</v>
      </c>
      <c r="D27" s="69" t="s">
        <v>25</v>
      </c>
      <c r="E27" s="68" t="s">
        <v>80</v>
      </c>
    </row>
    <row r="28" spans="1:8" ht="25.5">
      <c r="C28" s="68" t="s">
        <v>81</v>
      </c>
      <c r="D28" s="69" t="s">
        <v>28</v>
      </c>
    </row>
    <row r="29" spans="1:8">
      <c r="C29" s="71"/>
    </row>
    <row r="30" spans="1:8">
      <c r="C30" s="68"/>
    </row>
    <row r="31" spans="1:8" ht="25.5">
      <c r="B31" s="70" t="s">
        <v>82</v>
      </c>
      <c r="C31" s="69" t="s">
        <v>29</v>
      </c>
    </row>
  </sheetData>
  <phoneticPr fontId="11" type="noConversion"/>
  <hyperlinks>
    <hyperlink ref="E21" r:id="rId1" xr:uid="{00000000-0004-0000-0100-00000C000000}"/>
    <hyperlink ref="E22" r:id="rId2" xr:uid="{00000000-0004-0000-0100-00000D000000}"/>
    <hyperlink ref="D24" r:id="rId3" xr:uid="{00000000-0004-0000-0100-00000E000000}"/>
    <hyperlink ref="E24" r:id="rId4" xr:uid="{00000000-0004-0000-0100-00000F000000}"/>
    <hyperlink ref="D27" r:id="rId5" xr:uid="{00000000-0004-0000-0100-000010000000}"/>
    <hyperlink ref="D28" r:id="rId6" xr:uid="{00000000-0004-0000-0100-000011000000}"/>
    <hyperlink ref="C31" r:id="rId7" xr:uid="{00000000-0004-0000-0100-000012000000}"/>
    <hyperlink ref="C3" r:id="rId8" xr:uid="{B1001F65-51C3-4C73-9F96-4F0D5F22FB4D}"/>
    <hyperlink ref="C4" r:id="rId9" xr:uid="{E4381052-4B15-4DFD-B543-57656A2B1E70}"/>
    <hyperlink ref="C6" r:id="rId10" xr:uid="{49805B75-8CD3-4397-92FE-0E904C803CA8}"/>
    <hyperlink ref="C8" r:id="rId11" location="p=32" xr:uid="{275D182C-551E-42FB-B5C3-BA2A57D56231}"/>
    <hyperlink ref="C9" r:id="rId12" location="p=32" xr:uid="{C2A27A77-81C9-4625-90A9-7E42BAD1F6FF}"/>
    <hyperlink ref="C11" r:id="rId13" xr:uid="{2197FC4F-64D1-41A8-BACC-8F32AD6E7829}"/>
    <hyperlink ref="C12" r:id="rId14" xr:uid="{D3D0A98D-9690-4C13-AF4C-C80FD8482A90}"/>
    <hyperlink ref="C14" r:id="rId15" xr:uid="{DF8104B4-C2A8-4DC8-94F1-A32EAD95418B}"/>
    <hyperlink ref="C15" r:id="rId16" xr:uid="{4E72F009-8B01-49C8-878B-C53A74D6743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1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" sqref="A2:A11"/>
    </sheetView>
  </sheetViews>
  <sheetFormatPr defaultColWidth="14.42578125" defaultRowHeight="15.75" customHeight="1"/>
  <cols>
    <col min="1" max="1" width="4.42578125" customWidth="1"/>
    <col min="2" max="2" width="19.5703125" style="28" customWidth="1"/>
  </cols>
  <sheetData>
    <row r="1" spans="1:66">
      <c r="B1" s="53"/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14"/>
    </row>
    <row r="2" spans="1:66" ht="39.75" customHeight="1">
      <c r="A2" s="5" t="s">
        <v>30</v>
      </c>
      <c r="B2" s="54" t="s">
        <v>0</v>
      </c>
      <c r="C2" s="15">
        <v>0.29749582637729549</v>
      </c>
      <c r="D2" s="15">
        <v>0.22407227746786321</v>
      </c>
      <c r="E2" s="15">
        <v>0.44270524994671906</v>
      </c>
      <c r="F2" s="15">
        <v>0.3780265108385073</v>
      </c>
      <c r="G2" s="15">
        <v>0.26590113931999643</v>
      </c>
      <c r="H2" s="15">
        <v>0.1812164343509203</v>
      </c>
      <c r="I2" s="15">
        <v>0.24561799655649327</v>
      </c>
      <c r="J2" s="15">
        <v>0.19784985189762824</v>
      </c>
      <c r="K2" s="15">
        <v>0.22907163426008512</v>
      </c>
      <c r="L2" s="15">
        <v>0.2950755474333453</v>
      </c>
      <c r="M2" s="15">
        <v>0.27362491398210825</v>
      </c>
      <c r="N2" s="15">
        <v>0.293812497866967</v>
      </c>
      <c r="O2" s="15">
        <v>0.19894950980955556</v>
      </c>
      <c r="P2" s="15">
        <v>0.24368907420972558</v>
      </c>
      <c r="Q2" s="15">
        <v>0.38460036872356579</v>
      </c>
      <c r="R2" s="15">
        <v>0.30515851791741205</v>
      </c>
      <c r="S2" s="15">
        <v>0.18790528646868435</v>
      </c>
      <c r="T2" s="16" t="s">
        <v>2</v>
      </c>
      <c r="U2" s="16" t="s">
        <v>2</v>
      </c>
      <c r="V2" s="16" t="s">
        <v>2</v>
      </c>
      <c r="W2" s="10"/>
      <c r="X2" s="17">
        <v>0.4</v>
      </c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66" ht="39.75" customHeight="1">
      <c r="A3" s="8" t="s">
        <v>31</v>
      </c>
      <c r="B3" s="28" t="s">
        <v>3</v>
      </c>
      <c r="C3" s="18" t="s">
        <v>2</v>
      </c>
      <c r="D3" s="18" t="s">
        <v>2</v>
      </c>
      <c r="E3" s="19">
        <v>0.14599999999999999</v>
      </c>
      <c r="F3" s="19">
        <v>0.14799999999999999</v>
      </c>
      <c r="G3" s="19">
        <v>0.182</v>
      </c>
      <c r="H3" s="20">
        <v>0.224</v>
      </c>
      <c r="I3" s="20">
        <v>0.255</v>
      </c>
      <c r="J3" s="20">
        <v>0.26200000000000001</v>
      </c>
      <c r="K3" s="20">
        <v>0.29899999999999999</v>
      </c>
      <c r="L3" s="20">
        <v>0.33200000000000002</v>
      </c>
      <c r="M3" s="20">
        <v>0.29699999999999999</v>
      </c>
      <c r="N3" s="20">
        <v>0.318</v>
      </c>
      <c r="O3" s="20">
        <v>0.31</v>
      </c>
      <c r="P3" s="20">
        <v>0.34399999999999997</v>
      </c>
      <c r="Q3" s="20">
        <v>0.32600000000000001</v>
      </c>
      <c r="R3" s="20">
        <v>0.35199999999999998</v>
      </c>
      <c r="S3" s="20">
        <v>0.371</v>
      </c>
      <c r="T3" s="20">
        <v>0.35799999999999998</v>
      </c>
      <c r="U3" s="21">
        <v>0.34799999999999998</v>
      </c>
      <c r="V3" s="21">
        <v>0.34</v>
      </c>
      <c r="W3" s="4"/>
      <c r="X3" s="22">
        <v>0.28999999999999998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39.75" customHeight="1">
      <c r="A4" s="5" t="s">
        <v>32</v>
      </c>
      <c r="B4" s="54" t="s">
        <v>5</v>
      </c>
      <c r="C4" s="21">
        <v>0.87629999999999997</v>
      </c>
      <c r="D4" s="21">
        <v>0.88680000000000003</v>
      </c>
      <c r="E4" s="21">
        <v>0.88249999999999995</v>
      </c>
      <c r="F4" s="21">
        <v>0.88959999999999995</v>
      </c>
      <c r="G4" s="21">
        <v>0.89880000000000004</v>
      </c>
      <c r="H4" s="21">
        <v>0.89810000000000001</v>
      </c>
      <c r="I4" s="21">
        <v>0.89990000000000003</v>
      </c>
      <c r="J4" s="21">
        <v>0.90280000000000005</v>
      </c>
      <c r="K4" s="21">
        <v>0.89849999999999997</v>
      </c>
      <c r="L4" s="21">
        <v>0.89570000000000005</v>
      </c>
      <c r="M4" s="21">
        <v>0.89939999999999998</v>
      </c>
      <c r="N4" s="21">
        <v>0.89500000000000002</v>
      </c>
      <c r="O4" s="21">
        <v>0.89929999999999999</v>
      </c>
      <c r="P4" s="21">
        <v>0.89839999999999998</v>
      </c>
      <c r="Q4" s="21">
        <v>0.90090000000000003</v>
      </c>
      <c r="R4" s="21">
        <v>0.91049999999999998</v>
      </c>
      <c r="S4" s="21">
        <v>0.91920000000000002</v>
      </c>
      <c r="T4" s="21">
        <v>0.93810000000000004</v>
      </c>
      <c r="U4" s="21">
        <v>0.9284</v>
      </c>
      <c r="V4" s="21">
        <v>0.91739999999999999</v>
      </c>
      <c r="W4" s="10"/>
      <c r="X4" s="22">
        <v>0.88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6" ht="39.75" customHeight="1">
      <c r="A5" s="5" t="s">
        <v>33</v>
      </c>
      <c r="B5" s="54" t="s">
        <v>6</v>
      </c>
      <c r="C5" s="21">
        <v>0.97829999999999995</v>
      </c>
      <c r="D5" s="21">
        <v>0.97589999999999999</v>
      </c>
      <c r="E5" s="21">
        <v>0.97760000000000002</v>
      </c>
      <c r="F5" s="21">
        <v>0.9768</v>
      </c>
      <c r="G5" s="21">
        <v>0.97889999999999999</v>
      </c>
      <c r="H5" s="21">
        <v>0.98040000000000005</v>
      </c>
      <c r="I5" s="21">
        <v>0.98080000000000001</v>
      </c>
      <c r="J5" s="21">
        <v>0.98129999999999995</v>
      </c>
      <c r="K5" s="21">
        <v>0.98050000000000004</v>
      </c>
      <c r="L5" s="21">
        <v>0.98119999999999996</v>
      </c>
      <c r="M5" s="21">
        <v>0.98140000000000005</v>
      </c>
      <c r="N5" s="21">
        <v>0.98029999999999995</v>
      </c>
      <c r="O5" s="21">
        <v>0.97870000000000001</v>
      </c>
      <c r="P5" s="21">
        <v>0.97929999999999995</v>
      </c>
      <c r="Q5" s="21">
        <v>0.98080000000000001</v>
      </c>
      <c r="R5" s="21">
        <v>0.97989999999999999</v>
      </c>
      <c r="S5" s="21">
        <v>0.97919999999999996</v>
      </c>
      <c r="T5" s="21">
        <v>0.98019999999999996</v>
      </c>
      <c r="U5" s="21">
        <v>0.98060000000000003</v>
      </c>
      <c r="V5" s="21">
        <v>0.97899999999999998</v>
      </c>
      <c r="W5" s="10"/>
      <c r="X5" s="22">
        <v>0.8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6" ht="39.75" customHeight="1">
      <c r="A6" s="8" t="s">
        <v>34</v>
      </c>
      <c r="B6" s="28" t="s">
        <v>10</v>
      </c>
      <c r="C6" s="23">
        <v>1.1470848518126944</v>
      </c>
      <c r="D6" s="23">
        <v>1.0219045551534334</v>
      </c>
      <c r="E6" s="23">
        <v>1.0589178188176109</v>
      </c>
      <c r="F6" s="24">
        <v>1.1514128350265764</v>
      </c>
      <c r="G6" s="23">
        <v>1.3110360110012189</v>
      </c>
      <c r="H6" s="23">
        <v>1.3981928191546009</v>
      </c>
      <c r="I6" s="23">
        <v>1.4193497116061367</v>
      </c>
      <c r="J6" s="23">
        <v>1.5712577466334703</v>
      </c>
      <c r="K6" s="23">
        <v>1.8113658830428279</v>
      </c>
      <c r="L6" s="23">
        <v>1.4597925100645457</v>
      </c>
      <c r="M6" s="23">
        <v>1.8320009784940698</v>
      </c>
      <c r="N6" s="23">
        <v>2.1091698000836345</v>
      </c>
      <c r="O6" s="23">
        <v>1.9925856785147871</v>
      </c>
      <c r="P6" s="23">
        <v>1.9873542779206057</v>
      </c>
      <c r="Q6" s="23">
        <v>2.1381869988985547</v>
      </c>
      <c r="R6" s="23">
        <v>1.9696035007240498</v>
      </c>
      <c r="S6" s="23">
        <v>1.9243044210710907</v>
      </c>
      <c r="T6" s="23">
        <v>2.0345786835789244</v>
      </c>
      <c r="U6" s="23">
        <v>2.1497094060892628</v>
      </c>
      <c r="V6" s="23">
        <v>2.0504162987598122</v>
      </c>
      <c r="X6" s="22">
        <v>13523</v>
      </c>
      <c r="Y6" s="6"/>
      <c r="Z6" s="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39.75" customHeight="1">
      <c r="A7" s="8" t="s">
        <v>35</v>
      </c>
      <c r="B7" s="54" t="s">
        <v>11</v>
      </c>
      <c r="C7" s="16" t="s">
        <v>2</v>
      </c>
      <c r="D7" s="16" t="s">
        <v>2</v>
      </c>
      <c r="E7" s="16" t="s">
        <v>2</v>
      </c>
      <c r="F7" s="16" t="s">
        <v>2</v>
      </c>
      <c r="G7" s="16" t="s">
        <v>2</v>
      </c>
      <c r="H7" s="16" t="s">
        <v>2</v>
      </c>
      <c r="I7" s="15">
        <v>-2.0220634640143387E-2</v>
      </c>
      <c r="J7" s="15">
        <v>1.359115737400804E-3</v>
      </c>
      <c r="K7" s="15">
        <v>-4.5838452582352904E-2</v>
      </c>
      <c r="L7" s="15">
        <v>2.025847249094942E-2</v>
      </c>
      <c r="M7" s="15">
        <v>-7.5308250406375135E-2</v>
      </c>
      <c r="N7" s="15">
        <v>9.6211975046626791E-2</v>
      </c>
      <c r="O7" s="15">
        <v>2.1231380984974416E-2</v>
      </c>
      <c r="P7" s="15">
        <v>3.9620329116186438E-2</v>
      </c>
      <c r="Q7" s="15">
        <v>2.2920261068711666E-2</v>
      </c>
      <c r="R7" s="15">
        <v>-0.12007658971681012</v>
      </c>
      <c r="S7" s="25">
        <v>0.15194717490808135</v>
      </c>
      <c r="T7" s="15">
        <v>5.6077976218674502E-3</v>
      </c>
      <c r="U7" s="15">
        <v>-1.7665867776868314E-4</v>
      </c>
      <c r="V7" s="15">
        <v>-2.8859348956646188E-4</v>
      </c>
      <c r="X7" s="22">
        <v>-7.2999999999999995E-2</v>
      </c>
    </row>
    <row r="8" spans="1:66" ht="39.75" customHeight="1">
      <c r="A8" s="8" t="s">
        <v>36</v>
      </c>
      <c r="B8" s="53" t="s">
        <v>13</v>
      </c>
      <c r="C8" s="15">
        <v>1.6397761503191333</v>
      </c>
      <c r="D8" s="15">
        <v>1.6637121197768798</v>
      </c>
      <c r="E8" s="15">
        <v>1.6601250506050109</v>
      </c>
      <c r="F8" s="15">
        <v>1.7071818584774954</v>
      </c>
      <c r="G8" s="15">
        <v>1.7382253781503625</v>
      </c>
      <c r="H8" s="15">
        <v>1.7727501274652844</v>
      </c>
      <c r="I8" s="15">
        <v>1.7678075421813577</v>
      </c>
      <c r="J8" s="15">
        <v>1.7855993723147443</v>
      </c>
      <c r="K8" s="15">
        <v>1.8057470944781182</v>
      </c>
      <c r="L8" s="15">
        <v>1.6816152440921432</v>
      </c>
      <c r="M8" s="15">
        <v>1.8431819577294459</v>
      </c>
      <c r="N8" s="15">
        <v>1.8489966706825749</v>
      </c>
      <c r="O8" s="15">
        <v>1.845073019525405</v>
      </c>
      <c r="P8" s="15">
        <v>1.824661908312337</v>
      </c>
      <c r="Q8" s="15">
        <v>1.8594854570642185</v>
      </c>
      <c r="R8" s="15">
        <v>1.9093782393493828</v>
      </c>
      <c r="S8" s="15">
        <v>1.8827162982388705</v>
      </c>
      <c r="T8" s="15">
        <v>1.8819318802727543</v>
      </c>
      <c r="U8" s="15">
        <v>1.9394171124199207</v>
      </c>
      <c r="V8" s="15">
        <v>1.9322957899886735</v>
      </c>
      <c r="X8" s="22">
        <v>1.42</v>
      </c>
      <c r="Y8" s="14"/>
    </row>
    <row r="9" spans="1:66" ht="39.75" customHeight="1">
      <c r="A9" s="8" t="s">
        <v>37</v>
      </c>
      <c r="B9" s="55" t="s">
        <v>17</v>
      </c>
      <c r="C9" s="15">
        <v>7.7757875882414909E-2</v>
      </c>
      <c r="D9" s="15">
        <v>7.5242459767664929E-2</v>
      </c>
      <c r="E9" s="15">
        <v>7.4994711233340394E-2</v>
      </c>
      <c r="F9" s="15">
        <v>7.2704481353807582E-2</v>
      </c>
      <c r="G9" s="15">
        <v>6.5603923973022685E-2</v>
      </c>
      <c r="H9" s="15">
        <v>5.9344196338764831E-2</v>
      </c>
      <c r="I9" s="15">
        <v>5.4791810899020868E-2</v>
      </c>
      <c r="J9" s="15">
        <v>5.2749174276277434E-2</v>
      </c>
      <c r="K9" s="15">
        <v>5.1427472844371817E-2</v>
      </c>
      <c r="L9" s="15">
        <v>5.2826150403735762E-2</v>
      </c>
      <c r="M9" s="15">
        <v>5.2415896311826936E-2</v>
      </c>
      <c r="N9" s="15">
        <v>5.0611635073302831E-2</v>
      </c>
      <c r="O9" s="15">
        <v>5.009208103130755E-2</v>
      </c>
      <c r="P9" s="15">
        <v>4.9603355521108776E-2</v>
      </c>
      <c r="Q9" s="15">
        <v>4.9462947919487313E-2</v>
      </c>
      <c r="R9" s="15">
        <v>4.9562421861046618E-2</v>
      </c>
      <c r="S9" s="15">
        <v>4.943640720688737E-2</v>
      </c>
      <c r="T9" s="15">
        <v>4.9066243833685692E-2</v>
      </c>
      <c r="U9" s="15">
        <v>4.9064194507608884E-2</v>
      </c>
      <c r="V9" s="15">
        <v>4.8608695652173912E-2</v>
      </c>
      <c r="X9" s="22">
        <v>4.4999999999999998E-2</v>
      </c>
    </row>
    <row r="10" spans="1:66" ht="39.75" customHeight="1">
      <c r="A10" s="8" t="s">
        <v>38</v>
      </c>
      <c r="B10" s="53" t="s">
        <v>20</v>
      </c>
      <c r="C10" s="15">
        <v>1.139803267917285E-4</v>
      </c>
      <c r="D10" s="15">
        <v>1.0594829727294997E-4</v>
      </c>
      <c r="E10" s="15">
        <v>1.0887976343378984E-4</v>
      </c>
      <c r="F10" s="15">
        <v>1.0894432944765226E-4</v>
      </c>
      <c r="G10" s="15">
        <v>9.7627032637018121E-5</v>
      </c>
      <c r="H10" s="15">
        <v>9.2022434757653456E-5</v>
      </c>
      <c r="I10" s="15">
        <v>8.475404130905242E-5</v>
      </c>
      <c r="J10" s="15">
        <v>8.9945163663789125E-5</v>
      </c>
      <c r="K10" s="15">
        <v>8.4116819665623155E-5</v>
      </c>
      <c r="L10" s="15">
        <v>7.6481139666448723E-5</v>
      </c>
      <c r="M10" s="15">
        <v>7.6062678352027509E-5</v>
      </c>
      <c r="N10" s="15">
        <v>7.49701875931145E-5</v>
      </c>
      <c r="O10" s="15">
        <v>7.3640500486236445E-5</v>
      </c>
      <c r="P10" s="15">
        <v>6.8692774357330793E-5</v>
      </c>
      <c r="Q10" s="15">
        <v>6.0209214759705366E-5</v>
      </c>
      <c r="R10" s="15">
        <v>5.7655631339006176E-5</v>
      </c>
      <c r="S10" s="15">
        <v>5.3600787031230106E-5</v>
      </c>
      <c r="T10" s="15">
        <v>5.5939848814574347E-5</v>
      </c>
      <c r="U10" s="15">
        <v>5.8502082886885618E-5</v>
      </c>
      <c r="V10" s="15">
        <v>5.2339110305234878E-5</v>
      </c>
      <c r="X10" s="22">
        <v>9.6000000000000002E-2</v>
      </c>
      <c r="Y10" s="14"/>
    </row>
    <row r="11" spans="1:66" ht="39.75" customHeight="1">
      <c r="A11" s="8" t="s">
        <v>39</v>
      </c>
      <c r="B11" s="53" t="s">
        <v>24</v>
      </c>
      <c r="C11" s="21">
        <v>0.27200000000000002</v>
      </c>
      <c r="D11" s="21">
        <v>0.2142</v>
      </c>
      <c r="E11" s="21">
        <v>0.2099</v>
      </c>
      <c r="F11" s="21">
        <v>0.21679999999999999</v>
      </c>
      <c r="G11" s="21">
        <v>0.25359999999999999</v>
      </c>
      <c r="H11" s="21">
        <v>0.24460000000000001</v>
      </c>
      <c r="I11" s="21">
        <v>0.24610000000000001</v>
      </c>
      <c r="J11" s="21">
        <v>0.24030000000000001</v>
      </c>
      <c r="K11" s="21">
        <v>0.24460000000000001</v>
      </c>
      <c r="L11" s="21">
        <v>0.1991</v>
      </c>
      <c r="M11" s="21">
        <v>0.24959999999999999</v>
      </c>
      <c r="N11" s="21">
        <v>0.2339</v>
      </c>
      <c r="O11" s="21">
        <v>0.2235</v>
      </c>
      <c r="P11" s="21">
        <v>0.2218</v>
      </c>
      <c r="Q11" s="21">
        <v>0.21679999999999999</v>
      </c>
      <c r="R11" s="21">
        <v>0.20830000000000001</v>
      </c>
      <c r="S11" s="21">
        <v>0.20899999999999999</v>
      </c>
      <c r="T11" s="21">
        <v>0.20480000000000001</v>
      </c>
      <c r="U11" s="21">
        <v>0.2099</v>
      </c>
      <c r="V11" s="21">
        <v>0.22120000000000001</v>
      </c>
      <c r="X11" s="26">
        <v>0.223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Old</vt:lpstr>
      <vt:lpstr>Source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林睿安</cp:lastModifiedBy>
  <dcterms:modified xsi:type="dcterms:W3CDTF">2021-07-06T08:23:46Z</dcterms:modified>
</cp:coreProperties>
</file>