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\Homework\"/>
    </mc:Choice>
  </mc:AlternateContent>
  <xr:revisionPtr revIDLastSave="0" documentId="13_ncr:1_{1105FD35-A418-42E9-991F-77C5228E8515}" xr6:coauthVersionLast="44" xr6:coauthVersionMax="44" xr10:uidLastSave="{00000000-0000-0000-0000-000000000000}"/>
  <bookViews>
    <workbookView xWindow="-110" yWindow="-110" windowWidth="19420" windowHeight="10420" tabRatio="731" xr2:uid="{00000000-000D-0000-FFFF-FFFF00000000}"/>
  </bookViews>
  <sheets>
    <sheet name="Dataset" sheetId="1" r:id="rId1"/>
    <sheet name="Category" sheetId="7" r:id="rId2"/>
    <sheet name="Sub-Category" sheetId="8" r:id="rId3"/>
    <sheet name="Trend Over Months" sheetId="9" r:id="rId4"/>
    <sheet name="Goal Comparison " sheetId="14" r:id="rId5"/>
    <sheet name="Backers Comparison" sheetId="16" r:id="rId6"/>
  </sheets>
  <definedNames>
    <definedName name="_xlnm._FilterDatabase" localSheetId="5" hidden="1">'Backers Comparison'!$D$1:$E$4115</definedName>
    <definedName name="_xlnm._FilterDatabase" localSheetId="0" hidden="1">Dataset!$A$1:$T$4115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D13" i="14" l="1"/>
  <c r="C13" i="14"/>
  <c r="B13" i="14"/>
  <c r="B2" i="14"/>
  <c r="B12" i="14"/>
  <c r="D12" i="14"/>
  <c r="C12" i="14"/>
  <c r="D11" i="14"/>
  <c r="C11" i="14"/>
  <c r="B11" i="14"/>
  <c r="D10" i="14"/>
  <c r="C10" i="14"/>
  <c r="B10" i="14"/>
  <c r="C9" i="14"/>
  <c r="D9" i="14"/>
  <c r="B9" i="14"/>
  <c r="B8" i="14"/>
  <c r="D8" i="14"/>
  <c r="C8" i="14"/>
  <c r="B7" i="14"/>
  <c r="D7" i="14"/>
  <c r="C7" i="14"/>
  <c r="D6" i="14"/>
  <c r="C6" i="14"/>
  <c r="B6" i="14"/>
  <c r="B5" i="14"/>
  <c r="D2" i="14"/>
  <c r="C2" i="14"/>
  <c r="D3" i="14"/>
  <c r="C3" i="14"/>
  <c r="B3" i="14"/>
  <c r="D4" i="14"/>
  <c r="C4" i="14"/>
  <c r="B4" i="14"/>
  <c r="D5" i="14"/>
  <c r="C5" i="14"/>
  <c r="E2" i="14" l="1"/>
  <c r="H2" i="14" s="1"/>
  <c r="E10" i="14"/>
  <c r="H10" i="14" s="1"/>
  <c r="E6" i="14"/>
  <c r="F6" i="14" s="1"/>
  <c r="E13" i="14"/>
  <c r="H13" i="14" s="1"/>
  <c r="E9" i="14"/>
  <c r="G9" i="14" s="1"/>
  <c r="E5" i="14"/>
  <c r="G5" i="14" s="1"/>
  <c r="E12" i="14"/>
  <c r="H12" i="14" s="1"/>
  <c r="E8" i="14"/>
  <c r="F8" i="14" s="1"/>
  <c r="E4" i="14"/>
  <c r="G4" i="14" s="1"/>
  <c r="E11" i="14"/>
  <c r="H11" i="14" s="1"/>
  <c r="E7" i="14"/>
  <c r="F7" i="14" s="1"/>
  <c r="E3" i="14"/>
  <c r="G3" i="1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G12" i="14" l="1"/>
  <c r="H9" i="14"/>
  <c r="G2" i="14"/>
  <c r="G6" i="14"/>
  <c r="H6" i="14"/>
  <c r="F12" i="14"/>
  <c r="F4" i="14"/>
  <c r="G10" i="14"/>
  <c r="H7" i="14"/>
  <c r="G13" i="14"/>
  <c r="H8" i="14"/>
  <c r="F3" i="14"/>
  <c r="G7" i="14"/>
  <c r="F13" i="14"/>
  <c r="G8" i="14"/>
  <c r="H5" i="14"/>
  <c r="F9" i="14"/>
  <c r="H4" i="14"/>
  <c r="G11" i="14"/>
  <c r="F11" i="14"/>
  <c r="F5" i="14"/>
  <c r="F2" i="14"/>
  <c r="F10" i="14"/>
  <c r="H3" i="14"/>
</calcChain>
</file>

<file path=xl/sharedStrings.xml><?xml version="1.0" encoding="utf-8"?>
<sst xmlns="http://schemas.openxmlformats.org/spreadsheetml/2006/main" count="36795" uniqueCount="8415">
  <si>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</si>
  <si>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</si>
  <si>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</si>
  <si>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</si>
  <si>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</si>
  <si>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</si>
  <si>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</si>
  <si>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</si>
  <si>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</si>
  <si>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</si>
  <si>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</si>
  <si>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</si>
  <si>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</si>
  <si>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</si>
  <si>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</si>
  <si>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</si>
  <si>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</si>
  <si>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</si>
  <si>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</si>
  <si>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</si>
  <si>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</si>
  <si>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</si>
  <si>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</si>
  <si>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</si>
  <si>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</si>
  <si>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</si>
  <si>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</si>
  <si>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</si>
  <si>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</si>
  <si>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</si>
  <si>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</si>
  <si>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</si>
  <si>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</si>
  <si>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</si>
  <si>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</si>
  <si>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</si>
  <si>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</si>
  <si>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</si>
  <si>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</si>
  <si>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</si>
  <si>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</si>
  <si>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</si>
  <si>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</si>
  <si>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</si>
  <si>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</si>
  <si>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</si>
  <si>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</si>
  <si>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</si>
  <si>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</si>
  <si>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</si>
  <si>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</si>
  <si>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</si>
  <si>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</si>
  <si>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</si>
  <si>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</si>
  <si>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</si>
  <si>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</si>
  <si>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</si>
  <si>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</si>
  <si>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</si>
  <si>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</si>
  <si>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</si>
  <si>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</si>
  <si>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</si>
  <si>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</si>
  <si>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</si>
  <si>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</si>
  <si>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</si>
  <si>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</si>
  <si>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</si>
  <si>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</si>
  <si>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</si>
  <si>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</si>
  <si>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</si>
  <si>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</si>
  <si>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</si>
  <si>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</si>
  <si>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</si>
  <si>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</si>
  <si>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</si>
  <si>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</si>
  <si>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</si>
  <si>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</si>
  <si>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</si>
  <si>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</si>
  <si>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</si>
  <si>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</si>
  <si>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</si>
  <si>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</si>
  <si>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</si>
  <si>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</si>
  <si>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</si>
  <si>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</si>
  <si>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</si>
  <si>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</si>
  <si>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</si>
  <si>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</si>
  <si>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</si>
  <si>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</si>
  <si>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</si>
  <si>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</si>
  <si>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</si>
  <si>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</si>
  <si>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</si>
  <si>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</si>
  <si>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</si>
  <si>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</si>
  <si>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</si>
  <si>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</si>
  <si>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</si>
  <si>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</si>
  <si>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</si>
  <si>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</si>
  <si>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</si>
  <si>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</si>
  <si>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</si>
  <si>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</si>
  <si>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</si>
  <si>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</si>
  <si>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</si>
  <si>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</si>
  <si>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</si>
  <si>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</si>
  <si>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</si>
  <si>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</si>
  <si>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</si>
  <si>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</si>
  <si>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</si>
  <si>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</si>
  <si>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</si>
  <si>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</si>
  <si>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</si>
  <si>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</si>
  <si>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</si>
  <si>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</si>
  <si>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</si>
  <si>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</si>
  <si>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</si>
  <si>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</si>
  <si>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</si>
  <si>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</si>
  <si>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</si>
  <si>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</si>
  <si>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</si>
  <si>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</si>
  <si>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</si>
  <si>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</si>
  <si>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</si>
  <si>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</si>
  <si>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</si>
  <si>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</si>
  <si>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</si>
  <si>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</si>
  <si>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</si>
  <si>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</si>
  <si>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</si>
  <si>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</si>
  <si>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</si>
  <si>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</si>
  <si>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</si>
  <si>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</si>
  <si>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</si>
  <si>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</si>
  <si>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</si>
  <si>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</si>
  <si>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</si>
  <si>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</si>
  <si>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</si>
  <si>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</si>
  <si>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</si>
  <si>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</si>
  <si>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</si>
  <si>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</si>
  <si>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</si>
  <si>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</si>
  <si>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</si>
  <si>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</si>
  <si>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</si>
  <si>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</si>
  <si>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</si>
  <si>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</si>
  <si>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</si>
  <si>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</si>
  <si>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</si>
  <si>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</si>
  <si>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</si>
  <si>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</si>
  <si>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</si>
  <si>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</si>
  <si>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</si>
  <si>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</si>
  <si>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</si>
  <si>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</si>
  <si>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</si>
  <si>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</si>
  <si>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</si>
  <si>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</si>
  <si>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</si>
  <si>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</si>
  <si>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</si>
  <si>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</si>
  <si>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</si>
  <si>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</si>
  <si>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</si>
  <si>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</si>
  <si>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</si>
  <si>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</si>
  <si>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</si>
  <si>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</si>
  <si>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</si>
  <si>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</si>
  <si>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</si>
  <si>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</si>
  <si>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</si>
  <si>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</si>
  <si>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</si>
  <si>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</si>
  <si>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</si>
  <si>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</si>
  <si>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</si>
  <si>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</si>
  <si>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</si>
  <si>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</si>
  <si>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</si>
  <si>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</si>
  <si>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</si>
  <si>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</si>
  <si>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</si>
  <si>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</si>
  <si>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</si>
  <si>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</si>
  <si>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</si>
  <si>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</si>
  <si>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</si>
  <si>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</si>
  <si>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</si>
  <si>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</si>
  <si>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</si>
  <si>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</si>
  <si>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</si>
  <si>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</si>
  <si>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</si>
  <si>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</si>
  <si>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</si>
  <si>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</si>
  <si>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</si>
  <si>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</si>
  <si>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</si>
  <si>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</si>
  <si>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</si>
  <si>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</si>
  <si>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</si>
  <si>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</si>
  <si>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</si>
  <si>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</si>
  <si>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</si>
  <si>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</si>
  <si>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</si>
  <si>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</si>
  <si>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</si>
  <si>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</si>
  <si>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</si>
  <si>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</si>
  <si>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</si>
  <si>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</si>
  <si>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</si>
  <si>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</si>
  <si>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</si>
  <si>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</si>
  <si>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</si>
  <si>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</si>
  <si>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</si>
  <si>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</si>
  <si>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</si>
  <si>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</si>
  <si>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</si>
  <si>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</si>
  <si>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</si>
  <si>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</si>
  <si>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</si>
  <si>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</si>
  <si>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</si>
  <si>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</si>
  <si>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</si>
  <si>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</si>
  <si>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</si>
  <si>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</si>
  <si>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</si>
  <si>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</si>
  <si>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</si>
  <si>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</si>
  <si>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</si>
  <si>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</si>
  <si>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</si>
  <si>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</si>
  <si>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</si>
  <si>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</si>
  <si>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</si>
  <si>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</si>
  <si>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</si>
  <si>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</si>
  <si>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</si>
  <si>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</si>
  <si>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</si>
  <si>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</si>
  <si>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</si>
  <si>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</si>
  <si>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</si>
  <si>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</si>
  <si>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</si>
  <si>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</si>
  <si>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</si>
  <si>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</si>
  <si>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</si>
  <si>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</si>
  <si>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</si>
  <si>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</si>
  <si>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</si>
  <si>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</si>
  <si>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</si>
  <si>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</si>
  <si>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</si>
  <si>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</si>
  <si>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</si>
  <si>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</si>
  <si>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</si>
  <si>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</si>
  <si>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</si>
  <si>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</si>
  <si>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</si>
  <si>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</si>
  <si>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</si>
  <si>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</si>
  <si>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</si>
  <si>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</si>
  <si>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</si>
  <si>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</si>
  <si>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</si>
  <si>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</si>
  <si>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</si>
  <si>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</si>
  <si>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</si>
  <si>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</si>
  <si>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</si>
  <si>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</si>
  <si>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</si>
  <si>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</si>
  <si>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</si>
  <si>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</si>
  <si>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</si>
  <si>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</si>
  <si>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</si>
  <si>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</si>
  <si>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</si>
  <si>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</si>
  <si>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</si>
  <si>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</si>
  <si>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</si>
  <si>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</si>
  <si>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</si>
  <si>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</si>
  <si>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</si>
  <si>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</si>
  <si>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</si>
  <si>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</si>
  <si>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</si>
  <si>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</si>
  <si>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</si>
  <si>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</si>
  <si>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</si>
  <si>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</si>
  <si>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</si>
  <si>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</si>
  <si>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</si>
  <si>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</si>
  <si>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</si>
  <si>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</si>
  <si>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</si>
  <si>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</si>
  <si>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</si>
  <si>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</si>
  <si>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</si>
  <si>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</si>
  <si>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</si>
  <si>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</si>
  <si>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</si>
  <si>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</si>
  <si>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</si>
  <si>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</si>
  <si>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</si>
  <si>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</si>
  <si>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</si>
  <si>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</si>
  <si>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</si>
  <si>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</si>
  <si>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</si>
  <si>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</si>
  <si>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</si>
  <si>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</si>
  <si>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</si>
  <si>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</si>
  <si>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</si>
  <si>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</si>
  <si>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</si>
  <si>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</si>
  <si>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</si>
  <si>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</si>
  <si>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</si>
  <si>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</si>
  <si>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</si>
  <si>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</si>
  <si>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</si>
  <si>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</si>
  <si>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</si>
  <si>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</si>
  <si>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</si>
  <si>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</si>
  <si>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</si>
  <si>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</si>
  <si>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</si>
  <si>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</si>
  <si>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</si>
  <si>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</si>
  <si>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</si>
  <si>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</si>
  <si>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</si>
  <si>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</si>
  <si>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</si>
  <si>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</si>
  <si>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</si>
  <si>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</si>
  <si>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</si>
  <si>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</si>
  <si>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</si>
  <si>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</si>
  <si>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</si>
  <si>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</si>
  <si>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</si>
  <si>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</si>
  <si>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</si>
  <si>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</si>
  <si>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</si>
  <si>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</si>
  <si>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</si>
  <si>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</si>
  <si>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</si>
  <si>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</si>
  <si>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</si>
  <si>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</si>
  <si>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</si>
  <si>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</si>
  <si>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</si>
  <si>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</si>
  <si>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</si>
  <si>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</si>
  <si>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</si>
  <si>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</si>
  <si>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</si>
  <si>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</si>
  <si>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</si>
  <si>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</si>
  <si>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</si>
  <si>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</si>
  <si>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</si>
  <si>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</si>
  <si>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</si>
  <si>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</si>
  <si>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</si>
  <si>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</si>
  <si>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</si>
  <si>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</si>
  <si>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</si>
  <si>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</si>
  <si>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</si>
  <si>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</si>
  <si>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</si>
  <si>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</si>
  <si>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</si>
  <si>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</si>
  <si>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</si>
  <si>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</si>
  <si>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</si>
  <si>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</si>
  <si>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</si>
  <si>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</si>
  <si>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</si>
  <si>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</si>
  <si>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</si>
  <si>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</si>
  <si>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</si>
  <si>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</si>
  <si>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</si>
  <si>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</si>
  <si>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</si>
  <si>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</si>
  <si>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</si>
  <si>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</si>
  <si>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</si>
  <si>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</si>
  <si>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</si>
  <si>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</si>
  <si>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</si>
  <si>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</si>
  <si>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</si>
  <si>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</si>
  <si>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</si>
  <si>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</si>
  <si>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</si>
  <si>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</si>
  <si>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</si>
  <si>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</si>
  <si>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</si>
  <si>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</si>
  <si>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</si>
  <si>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</si>
  <si>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</si>
  <si>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</si>
  <si>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</si>
  <si>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</si>
  <si>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</si>
  <si>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</si>
  <si>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</si>
  <si>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</si>
  <si>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</si>
  <si>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</si>
  <si>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</si>
  <si>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</si>
  <si>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</si>
  <si>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</si>
  <si>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</si>
  <si>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</si>
  <si>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</si>
  <si>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</si>
  <si>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</si>
  <si>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</si>
  <si>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</si>
  <si>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</si>
  <si>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</si>
  <si>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</si>
  <si>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</si>
  <si>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</si>
  <si>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</si>
  <si>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</si>
  <si>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</si>
  <si>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</si>
  <si>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</si>
  <si>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</si>
  <si>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</si>
  <si>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</si>
  <si>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</si>
  <si>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</si>
  <si>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</si>
  <si>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</si>
  <si>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</si>
  <si>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</si>
  <si>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</si>
  <si>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</si>
  <si>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</si>
  <si>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</si>
  <si>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</si>
  <si>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</si>
  <si>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</si>
  <si>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</si>
  <si>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</si>
  <si>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</si>
  <si>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</si>
  <si>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</si>
  <si>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</si>
  <si>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</si>
  <si>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</si>
  <si>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</si>
  <si>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</si>
  <si>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</si>
  <si>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</si>
  <si>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</si>
  <si>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</si>
  <si>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</si>
  <si>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</si>
  <si>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</si>
  <si>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</si>
  <si>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</si>
  <si>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</si>
  <si>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</si>
  <si>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</si>
  <si>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</si>
  <si>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</si>
  <si>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</si>
  <si>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</si>
  <si>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</si>
  <si>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</si>
  <si>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</si>
  <si>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</si>
  <si>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</si>
  <si>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</si>
  <si>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</si>
  <si>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</si>
  <si>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</si>
  <si>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</si>
  <si>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</si>
  <si>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</si>
  <si>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</si>
  <si>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</si>
  <si>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</si>
  <si>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</si>
  <si>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</si>
  <si>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</si>
  <si>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</si>
  <si>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</si>
  <si>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</si>
  <si>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</si>
  <si>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</si>
  <si>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</si>
  <si>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</si>
  <si>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</si>
  <si>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</si>
  <si>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</si>
  <si>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</si>
  <si>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</si>
  <si>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</si>
  <si>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</si>
  <si>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</si>
  <si>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</si>
  <si>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</si>
  <si>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</si>
  <si>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</si>
  <si>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</si>
  <si>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</si>
  <si>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</si>
  <si>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</si>
  <si>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</si>
  <si>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</si>
  <si>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</si>
  <si>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</si>
  <si>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</si>
  <si>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</si>
  <si>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</si>
  <si>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</si>
  <si>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</si>
  <si>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</si>
  <si>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</si>
  <si>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</si>
  <si>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</si>
  <si>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</si>
  <si>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</si>
  <si>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</si>
  <si>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</si>
  <si>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</si>
  <si>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</si>
  <si>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</si>
  <si>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</si>
  <si>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</si>
  <si>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</si>
  <si>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</si>
  <si>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</si>
  <si>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</si>
  <si>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</si>
  <si>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</si>
  <si>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</si>
  <si>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</si>
  <si>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</si>
  <si>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</si>
  <si>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</si>
  <si>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</si>
  <si>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</si>
  <si>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</si>
  <si>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</si>
  <si>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</si>
  <si>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</si>
  <si>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</si>
  <si>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</si>
  <si>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</si>
  <si>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</si>
  <si>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</si>
  <si>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</si>
  <si>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</si>
  <si>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</si>
  <si>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</si>
  <si>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</si>
  <si>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</si>
  <si>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</si>
  <si>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</si>
  <si>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</si>
  <si>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</si>
  <si>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</si>
  <si>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</si>
  <si>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</si>
  <si>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</si>
  <si>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</si>
  <si>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</si>
  <si>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</si>
  <si>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</si>
  <si>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</si>
  <si>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</si>
  <si>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</si>
  <si>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</si>
  <si>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</si>
  <si>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</si>
  <si>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</si>
  <si>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</si>
  <si>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</si>
  <si>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</si>
  <si>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</si>
  <si>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</si>
  <si>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</si>
  <si>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</si>
  <si>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</si>
  <si>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</si>
  <si>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</si>
  <si>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</si>
  <si>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</si>
  <si>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</si>
  <si>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</si>
  <si>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</si>
  <si>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</si>
  <si>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</si>
  <si>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</si>
  <si>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</si>
  <si>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</si>
  <si>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</si>
  <si>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</si>
  <si>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</si>
  <si>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</si>
  <si>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</si>
  <si>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</si>
  <si>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</si>
  <si>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</si>
  <si>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</si>
  <si>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</si>
  <si>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</si>
  <si>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</si>
  <si>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</si>
  <si>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</si>
  <si>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</si>
  <si>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</si>
  <si>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</si>
  <si>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</si>
  <si>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</si>
  <si>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</si>
  <si>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</si>
  <si>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</si>
  <si>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</si>
  <si>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</si>
  <si>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</si>
  <si>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</si>
  <si>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</si>
  <si>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</si>
  <si>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</si>
  <si>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</si>
  <si>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</si>
  <si>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</si>
  <si>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</si>
  <si>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</si>
  <si>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</si>
  <si>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</si>
  <si>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</si>
  <si>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</si>
  <si>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</si>
  <si>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</si>
  <si>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</si>
  <si>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</si>
  <si>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</si>
  <si>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</si>
  <si>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</si>
  <si>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</si>
  <si>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</si>
  <si>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</si>
  <si>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</si>
  <si>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</si>
  <si>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</si>
  <si>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</si>
  <si>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</si>
  <si>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</si>
  <si>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</si>
  <si>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</si>
  <si>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</si>
  <si>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</si>
  <si>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</si>
  <si>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</si>
  <si>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</si>
  <si>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</si>
  <si>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</si>
  <si>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</si>
  <si>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</si>
  <si>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</si>
  <si>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</si>
  <si>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</si>
  <si>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</si>
  <si>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</si>
  <si>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</si>
  <si>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</si>
  <si>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</si>
  <si>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</si>
  <si>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</si>
  <si>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</si>
  <si>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</si>
  <si>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</si>
  <si>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</si>
  <si>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</si>
  <si>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</si>
  <si>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</si>
  <si>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</si>
  <si>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</si>
  <si>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</si>
  <si>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</si>
  <si>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</si>
  <si>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</si>
  <si>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</si>
  <si>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</si>
  <si>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</si>
  <si>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</si>
  <si>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</si>
  <si>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</si>
  <si>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</si>
  <si>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</si>
  <si>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</si>
  <si>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</si>
  <si>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</si>
  <si>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</si>
  <si>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</si>
  <si>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</si>
  <si>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</si>
  <si>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</si>
  <si>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</si>
  <si>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</si>
  <si>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</si>
  <si>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</si>
  <si>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</si>
  <si>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</si>
  <si>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</si>
  <si>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</si>
  <si>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</si>
  <si>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</si>
  <si>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</si>
  <si>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</si>
  <si>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</si>
  <si>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</si>
  <si>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</si>
  <si>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</si>
  <si>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</si>
  <si>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</si>
  <si>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</si>
  <si>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</si>
  <si>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</si>
  <si>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</si>
  <si>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</si>
  <si>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</si>
  <si>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</si>
  <si>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</si>
  <si>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</si>
  <si>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</si>
  <si>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</si>
  <si>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</si>
  <si>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</si>
  <si>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</si>
  <si>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</si>
  <si>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</si>
  <si>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</si>
  <si>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</si>
  <si>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</si>
  <si>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</si>
  <si>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</si>
  <si>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</si>
  <si>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</si>
  <si>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</si>
  <si>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</si>
  <si>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</si>
  <si>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</si>
  <si>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</si>
  <si>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</si>
  <si>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</si>
  <si>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</si>
  <si>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</si>
  <si>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</si>
  <si>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</si>
  <si>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</si>
  <si>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</si>
  <si>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</si>
  <si>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</si>
  <si>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</si>
  <si>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</si>
  <si>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</si>
  <si>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</si>
  <si>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</si>
  <si>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</si>
  <si>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</si>
  <si>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</si>
  <si>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</si>
  <si>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</si>
  <si>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</si>
  <si>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</si>
  <si>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</si>
  <si>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</si>
  <si>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</si>
  <si>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</si>
  <si>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</si>
  <si>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</si>
  <si>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</si>
  <si>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</si>
  <si>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</si>
  <si>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</si>
  <si>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</si>
  <si>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</si>
  <si>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</si>
  <si>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</si>
  <si>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</si>
  <si>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</si>
  <si>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</si>
  <si>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</si>
  <si>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</si>
  <si>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</si>
  <si>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</si>
  <si>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</si>
  <si>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</si>
  <si>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</si>
  <si>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</si>
  <si>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</si>
  <si>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</si>
  <si>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</si>
  <si>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</si>
  <si>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</si>
  <si>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</si>
  <si>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</si>
  <si>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</si>
  <si>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</si>
  <si>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</si>
  <si>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</si>
  <si>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</si>
  <si>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</si>
  <si>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</si>
  <si>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</si>
  <si>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</si>
  <si>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</si>
  <si>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</si>
  <si>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</si>
  <si>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</si>
  <si>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</si>
  <si>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</si>
  <si>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</si>
  <si>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</si>
  <si>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</si>
  <si>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</si>
  <si>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</si>
  <si>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</si>
  <si>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</si>
  <si>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</si>
  <si>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</si>
  <si>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</si>
  <si>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</si>
  <si>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</si>
  <si>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</si>
  <si>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</si>
  <si>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</si>
  <si>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</si>
  <si>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</si>
  <si>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</si>
  <si>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</si>
  <si>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</si>
  <si>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</si>
  <si>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</si>
  <si>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</si>
  <si>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</si>
  <si>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</si>
  <si>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</si>
  <si>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</si>
  <si>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</si>
  <si>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</si>
  <si>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</si>
  <si>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</si>
  <si>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</si>
  <si>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</si>
  <si>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</si>
  <si>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</si>
  <si>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</si>
  <si>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</si>
  <si>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</si>
  <si>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</si>
  <si>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</si>
  <si>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</si>
  <si>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</si>
  <si>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</si>
  <si>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</si>
  <si>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</si>
  <si>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</si>
  <si>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</si>
  <si>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</si>
  <si>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</si>
  <si>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</si>
  <si>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</si>
  <si>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</si>
  <si>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</si>
  <si>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</si>
  <si>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</si>
  <si>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</si>
  <si>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</si>
  <si>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</si>
  <si>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</si>
  <si>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</si>
  <si>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</si>
  <si>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</si>
  <si>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</si>
  <si>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</si>
  <si>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</si>
  <si>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</si>
  <si>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</si>
  <si>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</si>
  <si>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</si>
  <si>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</si>
  <si>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</si>
  <si>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</si>
  <si>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</si>
  <si>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</si>
  <si>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</si>
  <si>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</si>
  <si>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</si>
  <si>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</si>
  <si>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</si>
  <si>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</si>
  <si>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</si>
  <si>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</si>
  <si>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</si>
  <si>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</si>
  <si>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</si>
  <si>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</si>
  <si>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</si>
  <si>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</si>
  <si>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</si>
  <si>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</si>
  <si>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</si>
  <si>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</si>
  <si>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</si>
  <si>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</si>
  <si>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</si>
  <si>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</si>
  <si>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</si>
  <si>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</si>
  <si>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</si>
  <si>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</si>
  <si>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</si>
  <si>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</si>
  <si>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</si>
  <si>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</si>
  <si>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</si>
  <si>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</si>
  <si>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</si>
  <si>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</si>
  <si>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</si>
  <si>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</si>
  <si>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</si>
  <si>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</si>
  <si>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</si>
  <si>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</si>
  <si>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</si>
  <si>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</si>
  <si>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</si>
  <si>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</si>
  <si>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</si>
  <si>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</si>
  <si>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</si>
  <si>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</si>
  <si>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</si>
  <si>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</si>
  <si>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</si>
  <si>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</si>
  <si>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</si>
  <si>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</si>
  <si>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</si>
  <si>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</si>
  <si>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</si>
  <si>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</si>
  <si>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</si>
  <si>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</si>
  <si>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</si>
  <si>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</si>
  <si>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</si>
  <si>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</si>
  <si>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</si>
  <si>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</si>
  <si>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</si>
  <si>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</si>
  <si>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</si>
  <si>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</si>
  <si>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</si>
  <si>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</si>
  <si>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</si>
  <si>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</si>
  <si>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</si>
  <si>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</si>
  <si>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</si>
  <si>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</si>
  <si>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</si>
  <si>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</si>
  <si>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</si>
  <si>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</si>
  <si>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</si>
  <si>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</si>
  <si>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</si>
  <si>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</si>
  <si>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</si>
  <si>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</si>
  <si>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</si>
  <si>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</si>
  <si>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</si>
  <si>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</si>
  <si>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</si>
  <si>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</si>
  <si>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</si>
  <si>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</si>
  <si>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</si>
  <si>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</si>
  <si>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</si>
  <si>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</si>
  <si>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</si>
  <si>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</si>
  <si>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</si>
  <si>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</si>
  <si>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</si>
  <si>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</si>
  <si>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</si>
  <si>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</si>
  <si>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</si>
  <si>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</si>
  <si>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</si>
  <si>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</si>
  <si>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</si>
  <si>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</si>
  <si>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</si>
  <si>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</si>
  <si>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</si>
  <si>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</si>
  <si>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</si>
  <si>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</si>
  <si>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</si>
  <si>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</si>
  <si>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</si>
  <si>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</si>
  <si>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</si>
  <si>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</si>
  <si>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</si>
  <si>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</si>
  <si>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</si>
  <si>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</si>
  <si>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</si>
  <si>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</si>
  <si>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</si>
  <si>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</si>
  <si>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</si>
  <si>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</si>
  <si>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</si>
  <si>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</si>
  <si>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</si>
  <si>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</si>
  <si>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</si>
  <si>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</si>
  <si>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</si>
  <si>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</si>
  <si>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</si>
  <si>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</si>
  <si>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</si>
  <si>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</si>
  <si>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</si>
  <si>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</si>
  <si>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</si>
  <si>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</si>
  <si>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</si>
  <si>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</si>
  <si>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</si>
  <si>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</si>
  <si>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</si>
  <si>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</si>
  <si>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</si>
  <si>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</si>
  <si>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</si>
  <si>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</si>
  <si>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</si>
  <si>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</si>
  <si>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</si>
  <si>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</si>
  <si>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</si>
  <si>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</si>
  <si>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</si>
  <si>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</si>
  <si>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</si>
  <si>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</si>
  <si>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</si>
  <si>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</si>
  <si>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</si>
  <si>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</si>
  <si>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</si>
  <si>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</si>
  <si>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</si>
  <si>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</si>
  <si>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</si>
  <si>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</si>
  <si>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</si>
  <si>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</si>
  <si>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</si>
  <si>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</si>
  <si>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</si>
  <si>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</si>
  <si>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</si>
  <si>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</si>
  <si>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</si>
  <si>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</si>
  <si>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</si>
  <si>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</si>
  <si>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</si>
  <si>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</si>
  <si>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</si>
  <si>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</si>
  <si>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</si>
  <si>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</si>
  <si>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</si>
  <si>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</si>
  <si>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</si>
  <si>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</si>
  <si>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</si>
  <si>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</si>
  <si>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</si>
  <si>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</si>
  <si>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</si>
  <si>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</si>
  <si>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</si>
  <si>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</si>
  <si>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</si>
  <si>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</si>
  <si>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</si>
  <si>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</si>
  <si>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</si>
  <si>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</si>
  <si>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</si>
  <si>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</si>
  <si>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</si>
  <si>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</si>
  <si>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</si>
  <si>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</si>
  <si>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</si>
  <si>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</si>
  <si>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</si>
  <si>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</si>
  <si>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</si>
  <si>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</si>
  <si>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</si>
  <si>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</si>
  <si>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</si>
  <si>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</si>
  <si>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</si>
  <si>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</si>
  <si>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</si>
  <si>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</si>
  <si>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</si>
  <si>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</si>
  <si>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</si>
  <si>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</si>
  <si>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</si>
  <si>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</si>
  <si>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</si>
  <si>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</si>
  <si>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</si>
  <si>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</si>
  <si>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</si>
  <si>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</si>
  <si>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</si>
  <si>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</si>
  <si>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</si>
  <si>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</si>
  <si>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</si>
  <si>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</si>
  <si>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</si>
  <si>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</si>
  <si>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</si>
  <si>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</si>
  <si>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</si>
  <si>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</si>
  <si>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</si>
  <si>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</si>
  <si>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</si>
  <si>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</si>
  <si>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</si>
  <si>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</si>
  <si>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</si>
  <si>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</si>
  <si>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</si>
  <si>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</si>
  <si>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</si>
  <si>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</si>
  <si>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</si>
  <si>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</si>
  <si>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</si>
  <si>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</si>
  <si>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</si>
  <si>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</si>
  <si>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</si>
  <si>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</si>
  <si>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</si>
  <si>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</si>
  <si>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</si>
  <si>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</si>
  <si>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</si>
  <si>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</si>
  <si>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</si>
  <si>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</si>
  <si>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</si>
  <si>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</si>
  <si>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</si>
  <si>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</si>
  <si>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</si>
  <si>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</si>
  <si>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</si>
  <si>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</si>
  <si>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</si>
  <si>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</si>
  <si>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</si>
  <si>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</si>
  <si>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</si>
  <si>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</si>
  <si>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</si>
  <si>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</si>
  <si>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</si>
  <si>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</si>
  <si>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</si>
  <si>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</si>
  <si>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</si>
  <si>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</si>
  <si>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</si>
  <si>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</si>
  <si>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</si>
  <si>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</si>
  <si>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</si>
  <si>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</si>
  <si>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</si>
  <si>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</si>
  <si>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</si>
  <si>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</si>
  <si>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</si>
  <si>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</si>
  <si>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</si>
  <si>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</si>
  <si>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</si>
  <si>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</si>
  <si>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</si>
  <si>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</si>
  <si>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</si>
  <si>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</si>
  <si>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</si>
  <si>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</si>
  <si>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</si>
  <si>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</si>
  <si>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</si>
  <si>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</si>
  <si>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</si>
  <si>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</si>
  <si>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</si>
  <si>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</si>
  <si>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</si>
  <si>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</si>
  <si>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</si>
  <si>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</si>
  <si>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</si>
  <si>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</si>
  <si>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</si>
  <si>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</si>
  <si>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</si>
  <si>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</si>
  <si>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</si>
  <si>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</si>
  <si>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</si>
  <si>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</si>
  <si>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</si>
  <si>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</si>
  <si>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</si>
  <si>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</si>
  <si>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</si>
  <si>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</si>
  <si>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</si>
  <si>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</si>
  <si>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</si>
  <si>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</si>
  <si>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</si>
  <si>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</si>
  <si>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</si>
  <si>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</si>
  <si>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</si>
  <si>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</si>
  <si>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</si>
  <si>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</si>
  <si>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</si>
  <si>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</si>
  <si>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</si>
  <si>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</si>
  <si>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</si>
  <si>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</si>
  <si>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</si>
  <si>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</si>
  <si>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</si>
  <si>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</si>
  <si>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</si>
  <si>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</si>
  <si>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</si>
  <si>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</si>
  <si>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</si>
  <si>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</si>
  <si>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</si>
  <si>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</si>
  <si>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</si>
  <si>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</si>
  <si>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</si>
  <si>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</si>
  <si>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</si>
  <si>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</si>
  <si>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</si>
  <si>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</si>
  <si>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</si>
  <si>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</si>
  <si>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</si>
  <si>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</si>
  <si>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</si>
  <si>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</si>
  <si>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</si>
  <si>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</si>
  <si>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</si>
  <si>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</si>
  <si>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</si>
  <si>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</si>
  <si>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</si>
  <si>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</si>
  <si>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</si>
  <si>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</si>
  <si>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</si>
  <si>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</si>
  <si>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</si>
  <si>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</si>
  <si>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</si>
  <si>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</si>
  <si>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</si>
  <si>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</si>
  <si>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</si>
  <si>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</si>
  <si>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</si>
  <si>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</si>
  <si>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</si>
  <si>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</si>
  <si>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</si>
  <si>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</si>
  <si>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</si>
  <si>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</si>
  <si>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</si>
  <si>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</si>
  <si>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</si>
  <si>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</si>
  <si>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</si>
  <si>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</si>
  <si>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</si>
  <si>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</si>
  <si>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</si>
  <si>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</si>
  <si>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</si>
  <si>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</si>
  <si>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</si>
  <si>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</si>
  <si>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</si>
  <si>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</si>
  <si>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</si>
  <si>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</si>
  <si>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</si>
  <si>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</si>
  <si>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</si>
  <si>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</si>
  <si>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</si>
  <si>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</si>
  <si>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</si>
  <si>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</si>
  <si>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</si>
  <si>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</si>
  <si>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</si>
  <si>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</si>
  <si>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</si>
  <si>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</si>
  <si>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</si>
  <si>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</si>
  <si>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</si>
  <si>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</si>
  <si>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</si>
  <si>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</si>
  <si>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</si>
  <si>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</si>
  <si>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</si>
  <si>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</si>
  <si>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</si>
  <si>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</si>
  <si>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</si>
  <si>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</si>
  <si>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</si>
  <si>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</si>
  <si>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</si>
  <si>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</si>
  <si>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</si>
  <si>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</si>
  <si>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</si>
  <si>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</si>
  <si>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</si>
  <si>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</si>
  <si>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</si>
  <si>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</si>
  <si>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</si>
  <si>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</si>
  <si>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</si>
  <si>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</si>
  <si>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</si>
  <si>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</si>
  <si>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</si>
  <si>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</si>
  <si>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</si>
  <si>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</si>
  <si>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</si>
  <si>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</si>
  <si>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</si>
  <si>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</si>
  <si>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</si>
  <si>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</si>
  <si>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</si>
  <si>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</si>
  <si>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</si>
  <si>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</si>
  <si>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</si>
  <si>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</si>
  <si>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</si>
  <si>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</si>
  <si>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</si>
  <si>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</si>
  <si>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</si>
  <si>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</si>
  <si>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</si>
  <si>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</si>
  <si>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</si>
  <si>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</si>
  <si>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</si>
  <si>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</si>
  <si>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</si>
  <si>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</si>
  <si>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</si>
  <si>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</si>
  <si>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</si>
  <si>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</si>
  <si>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</si>
  <si>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</si>
  <si>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</si>
  <si>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</si>
  <si>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</si>
  <si>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</si>
  <si>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</si>
  <si>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</si>
  <si>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</si>
  <si>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</si>
  <si>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</si>
  <si>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</si>
  <si>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</si>
  <si>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</si>
  <si>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</si>
  <si>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</si>
  <si>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</si>
  <si>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</si>
  <si>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</si>
  <si>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</si>
  <si>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</si>
  <si>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</si>
  <si>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</si>
  <si>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</si>
  <si>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</si>
  <si>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</si>
  <si>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</si>
  <si>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</si>
  <si>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</si>
  <si>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</si>
  <si>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</si>
  <si>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</si>
  <si>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</si>
  <si>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</si>
  <si>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</si>
  <si>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</si>
  <si>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</si>
  <si>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</si>
  <si>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</si>
  <si>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</si>
  <si>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</si>
  <si>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</si>
  <si>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</si>
  <si>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</si>
  <si>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</si>
  <si>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</si>
  <si>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</si>
  <si>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</si>
  <si>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</si>
  <si>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</si>
  <si>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</si>
  <si>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</si>
  <si>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</si>
  <si>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</si>
  <si>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</si>
  <si>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</si>
  <si>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</si>
  <si>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</si>
  <si>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</si>
  <si>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</si>
  <si>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</si>
  <si>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</si>
  <si>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</si>
  <si>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</si>
  <si>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</si>
  <si>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</si>
  <si>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</si>
  <si>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</si>
  <si>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</si>
  <si>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</si>
  <si>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</si>
  <si>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</si>
  <si>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</si>
  <si>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</si>
  <si>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</si>
  <si>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</si>
  <si>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</si>
  <si>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</si>
  <si>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</si>
  <si>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</si>
  <si>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</si>
  <si>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</si>
  <si>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</si>
  <si>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</si>
  <si>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</si>
  <si>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</si>
  <si>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</si>
  <si>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</si>
  <si>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</si>
  <si>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</si>
  <si>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</si>
  <si>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</si>
  <si>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</si>
  <si>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</si>
  <si>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</si>
  <si>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</si>
  <si>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</si>
  <si>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</si>
  <si>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</si>
  <si>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</si>
  <si>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</si>
  <si>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</si>
  <si>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</si>
  <si>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</si>
  <si>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</si>
  <si>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</si>
  <si>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</si>
  <si>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</si>
  <si>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</si>
  <si>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</si>
  <si>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</si>
  <si>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</si>
  <si>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</si>
  <si>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</si>
  <si>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</si>
  <si>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</si>
  <si>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</si>
  <si>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</si>
  <si>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</si>
  <si>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</si>
  <si>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</si>
  <si>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</si>
  <si>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</si>
  <si>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</si>
  <si>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</si>
  <si>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</si>
  <si>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</si>
  <si>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</si>
  <si>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</si>
  <si>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</si>
  <si>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</si>
  <si>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</si>
  <si>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</si>
  <si>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</si>
  <si>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</si>
  <si>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</si>
  <si>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</si>
  <si>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</si>
  <si>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</si>
  <si>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</si>
  <si>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</si>
  <si>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</si>
  <si>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</si>
  <si>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</si>
  <si>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</si>
  <si>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</si>
  <si>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</si>
  <si>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</si>
  <si>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</si>
  <si>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</si>
  <si>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</si>
  <si>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</si>
  <si>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</si>
  <si>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</si>
  <si>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</si>
  <si>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</si>
  <si>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</si>
  <si>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</si>
  <si>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</si>
  <si>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</si>
  <si>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</si>
  <si>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</si>
  <si>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</si>
  <si>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</si>
  <si>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</si>
  <si>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</si>
  <si>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</si>
  <si>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</si>
  <si>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</si>
  <si>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</si>
  <si>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</si>
  <si>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</si>
  <si>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</si>
  <si>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</si>
  <si>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</si>
  <si>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</si>
  <si>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</si>
  <si>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</si>
  <si>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</si>
  <si>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</si>
  <si>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</si>
  <si>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</si>
  <si>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</si>
  <si>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</si>
  <si>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</si>
  <si>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</si>
  <si>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</si>
  <si>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</si>
  <si>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</si>
  <si>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</si>
  <si>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</si>
  <si>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</si>
  <si>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</si>
  <si>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</si>
  <si>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</si>
  <si>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</si>
  <si>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</si>
  <si>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</si>
  <si>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</si>
  <si>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</si>
  <si>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</si>
  <si>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</si>
  <si>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</si>
  <si>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</si>
  <si>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</si>
  <si>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</si>
  <si>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</si>
  <si>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</si>
  <si>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</si>
  <si>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</si>
  <si>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</si>
  <si>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</si>
  <si>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</si>
  <si>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</si>
  <si>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</si>
  <si>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</si>
  <si>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</si>
  <si>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</si>
  <si>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</si>
  <si>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</si>
  <si>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</si>
  <si>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</si>
  <si>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</si>
  <si>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</si>
  <si>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</si>
  <si>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</si>
  <si>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</si>
  <si>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</si>
  <si>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</si>
  <si>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</si>
  <si>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</si>
  <si>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</si>
  <si>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</si>
  <si>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</si>
  <si>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</si>
  <si>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</si>
  <si>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</si>
  <si>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</si>
  <si>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</si>
  <si>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</si>
  <si>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</si>
  <si>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</si>
  <si>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</si>
  <si>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</si>
  <si>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</si>
  <si>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</si>
  <si>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</si>
  <si>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</si>
  <si>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</si>
  <si>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</si>
  <si>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</si>
  <si>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</si>
  <si>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</si>
  <si>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</si>
  <si>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</si>
  <si>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</si>
  <si>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</si>
  <si>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</si>
  <si>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</si>
  <si>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</si>
  <si>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</si>
  <si>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</si>
  <si>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</si>
  <si>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</si>
  <si>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</si>
  <si>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</si>
  <si>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</si>
  <si>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</si>
  <si>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</si>
  <si>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</si>
  <si>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</si>
  <si>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</si>
  <si>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</si>
  <si>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</si>
  <si>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</si>
  <si>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</si>
  <si>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</si>
  <si>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</si>
  <si>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</si>
  <si>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</si>
  <si>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</si>
  <si>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</si>
  <si>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</si>
  <si>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</si>
  <si>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</si>
  <si>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</si>
  <si>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</si>
  <si>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</si>
  <si>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</si>
  <si>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</si>
  <si>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</si>
  <si>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</si>
  <si>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</si>
  <si>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</si>
  <si>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</si>
  <si>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</si>
  <si>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</si>
  <si>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</si>
  <si>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</si>
  <si>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</si>
  <si>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</si>
  <si>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</si>
  <si>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</si>
  <si>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</si>
  <si>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</si>
  <si>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</si>
  <si>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</si>
  <si>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</si>
  <si>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</si>
  <si>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</si>
  <si>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</si>
  <si>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</si>
  <si>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</si>
  <si>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</si>
  <si>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</si>
  <si>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</si>
  <si>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</si>
  <si>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</si>
  <si>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</si>
  <si>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</si>
  <si>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</si>
  <si>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</si>
  <si>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</si>
  <si>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</si>
  <si>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</si>
  <si>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</si>
  <si>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</si>
  <si>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</si>
  <si>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</si>
  <si>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</si>
  <si>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</si>
  <si>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</si>
  <si>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</si>
  <si>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</si>
  <si>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</si>
  <si>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</si>
  <si>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</si>
  <si>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</si>
  <si>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</si>
  <si>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</si>
  <si>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</si>
  <si>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</si>
  <si>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</si>
  <si>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</si>
  <si>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</si>
  <si>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</si>
  <si>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</si>
  <si>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</si>
  <si>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</si>
  <si>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</si>
  <si>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</si>
  <si>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</si>
  <si>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</si>
  <si>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</si>
  <si>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</si>
  <si>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</si>
  <si>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</si>
  <si>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</si>
  <si>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</si>
  <si>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</si>
  <si>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</si>
  <si>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</si>
  <si>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</si>
  <si>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</si>
  <si>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</si>
  <si>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</si>
  <si>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</si>
  <si>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</si>
  <si>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</si>
  <si>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</si>
  <si>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</si>
  <si>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</si>
  <si>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</si>
  <si>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</si>
  <si>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</si>
  <si>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</si>
  <si>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</si>
  <si>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</si>
  <si>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</si>
  <si>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</si>
  <si>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</si>
  <si>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</si>
  <si>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</si>
  <si>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</si>
  <si>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</si>
  <si>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</si>
  <si>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</si>
  <si>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</si>
  <si>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</si>
  <si>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</si>
  <si>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</si>
  <si>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</si>
  <si>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</si>
  <si>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</si>
  <si>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</si>
  <si>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</si>
  <si>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</si>
  <si>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</si>
  <si>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</si>
  <si>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</si>
  <si>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</si>
  <si>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</si>
  <si>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</si>
  <si>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</si>
  <si>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</si>
  <si>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</si>
  <si>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</si>
  <si>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</si>
  <si>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</si>
  <si>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</si>
  <si>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</si>
  <si>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</si>
  <si>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</si>
  <si>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</si>
  <si>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</si>
  <si>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</si>
  <si>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</si>
  <si>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</si>
  <si>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</si>
  <si>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</si>
  <si>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</si>
  <si>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</si>
  <si>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</si>
  <si>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</si>
  <si>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</si>
  <si>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</si>
  <si>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</si>
  <si>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</si>
  <si>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</si>
  <si>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</si>
  <si>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</si>
  <si>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</si>
  <si>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</si>
  <si>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</si>
  <si>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</si>
  <si>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</si>
  <si>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</si>
  <si>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</si>
  <si>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</si>
  <si>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</si>
  <si>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</si>
  <si>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</si>
  <si>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</si>
  <si>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</si>
  <si>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</si>
  <si>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</si>
  <si>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</si>
  <si>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</si>
  <si>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</si>
  <si>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</si>
  <si>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</si>
  <si>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</si>
  <si>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</si>
  <si>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</si>
  <si>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</si>
  <si>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</si>
  <si>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</si>
  <si>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</si>
  <si>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</si>
  <si>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</si>
  <si>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</si>
  <si>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</si>
  <si>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</si>
  <si>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</si>
  <si>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</si>
  <si>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</si>
  <si>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</si>
  <si>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</si>
  <si>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</si>
  <si>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</si>
  <si>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</si>
  <si>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</si>
  <si>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</si>
  <si>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</si>
  <si>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</si>
  <si>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</si>
  <si>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</si>
  <si>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</si>
  <si>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</si>
  <si>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</si>
  <si>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</si>
  <si>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</si>
  <si>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</si>
  <si>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</si>
  <si>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</si>
  <si>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</si>
  <si>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</si>
  <si>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</si>
  <si>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</si>
  <si>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</si>
  <si>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</si>
  <si>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</si>
  <si>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</si>
  <si>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</si>
  <si>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</si>
  <si>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</si>
  <si>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</si>
  <si>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</si>
  <si>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</si>
  <si>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</si>
  <si>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</si>
  <si>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</si>
  <si>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</si>
  <si>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</si>
  <si>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</si>
  <si>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</si>
  <si>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</si>
  <si>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</si>
  <si>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</si>
  <si>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</si>
  <si>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</si>
  <si>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</si>
  <si>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</si>
  <si>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</si>
  <si>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</si>
  <si>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</si>
  <si>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</si>
  <si>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</si>
  <si>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</si>
  <si>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</si>
  <si>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</si>
  <si>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</si>
  <si>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</si>
  <si>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</si>
  <si>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</si>
  <si>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</si>
  <si>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</si>
  <si>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</si>
  <si>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</si>
  <si>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</si>
  <si>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</si>
  <si>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</si>
  <si>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</si>
  <si>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</si>
  <si>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</si>
  <si>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</si>
  <si>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</si>
  <si>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</si>
  <si>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</si>
  <si>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</si>
  <si>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</si>
  <si>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</si>
  <si>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</si>
  <si>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</si>
  <si>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</si>
  <si>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</si>
  <si>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</si>
  <si>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</si>
  <si>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</si>
  <si>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</si>
  <si>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</si>
  <si>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</si>
  <si>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</si>
  <si>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</si>
  <si>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</si>
  <si>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</si>
  <si>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</si>
  <si>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</si>
  <si>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</si>
  <si>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</si>
  <si>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</si>
  <si>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</si>
  <si>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</si>
  <si>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</si>
  <si>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</si>
  <si>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</si>
  <si>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</si>
  <si>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</si>
  <si>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</si>
  <si>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</si>
  <si>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</si>
  <si>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</si>
  <si>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</si>
  <si>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</si>
  <si>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</si>
  <si>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</si>
  <si>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</si>
  <si>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</si>
  <si>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</si>
  <si>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</si>
  <si>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</si>
  <si>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</si>
  <si>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</si>
  <si>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</si>
  <si>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</si>
  <si>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</si>
  <si>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</si>
  <si>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</si>
  <si>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</si>
  <si>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</si>
  <si>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</si>
  <si>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</si>
  <si>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</si>
  <si>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</si>
  <si>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</si>
  <si>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</si>
  <si>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</si>
  <si>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</si>
  <si>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</si>
  <si>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</si>
  <si>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</si>
  <si>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</si>
  <si>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</si>
  <si>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</si>
  <si>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</si>
  <si>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</si>
  <si>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</si>
  <si>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</si>
  <si>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</si>
  <si>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</si>
  <si>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</si>
  <si>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</si>
  <si>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</si>
  <si>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</si>
  <si>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</si>
  <si>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</si>
  <si>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</si>
  <si>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</si>
  <si>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</si>
  <si>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</si>
  <si>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</si>
  <si>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</si>
  <si>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</si>
  <si>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</si>
  <si>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</si>
  <si>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</si>
  <si>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</si>
  <si>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</si>
  <si>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</si>
  <si>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</si>
  <si>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</si>
  <si>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</si>
  <si>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</si>
  <si>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</si>
  <si>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</si>
  <si>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</si>
  <si>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</si>
  <si>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</si>
  <si>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</si>
  <si>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</si>
  <si>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</si>
  <si>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</si>
  <si>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</si>
  <si>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</si>
  <si>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</si>
  <si>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</si>
  <si>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</si>
  <si>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</si>
  <si>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</si>
  <si>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</si>
  <si>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</si>
  <si>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</si>
  <si>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</si>
  <si>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</si>
  <si>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</si>
  <si>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</si>
  <si>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</si>
  <si>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</si>
  <si>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</si>
  <si>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</si>
  <si>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</si>
  <si>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</si>
  <si>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</si>
  <si>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</si>
  <si>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</si>
  <si>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</si>
  <si>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</si>
  <si>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</si>
  <si>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</si>
  <si>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</si>
  <si>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</si>
  <si>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</si>
  <si>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</si>
  <si>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</si>
  <si>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</si>
  <si>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</si>
  <si>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</si>
  <si>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</si>
  <si>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</si>
  <si>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</si>
  <si>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</si>
  <si>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</si>
  <si>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</si>
  <si>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</si>
  <si>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</si>
  <si>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</si>
  <si>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</si>
  <si>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</si>
  <si>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</si>
  <si>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</si>
  <si>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</si>
  <si>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</si>
  <si>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</si>
  <si>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</si>
  <si>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</si>
  <si>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</si>
  <si>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</si>
  <si>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</si>
  <si>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</si>
  <si>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</si>
  <si>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</si>
  <si>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</si>
  <si>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</si>
  <si>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</si>
  <si>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</si>
  <si>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</si>
  <si>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</si>
  <si>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</si>
  <si>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</si>
  <si>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</si>
  <si>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</si>
  <si>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</si>
  <si>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</si>
  <si>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</si>
  <si>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</si>
  <si>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</si>
  <si>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</si>
  <si>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</si>
  <si>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</si>
  <si>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</si>
  <si>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</si>
  <si>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</si>
  <si>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</si>
  <si>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</si>
  <si>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</si>
  <si>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</si>
  <si>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</si>
  <si>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</si>
  <si>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</si>
  <si>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</si>
  <si>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</si>
  <si>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</si>
  <si>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</si>
  <si>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</si>
  <si>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</si>
  <si>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</si>
  <si>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</si>
  <si>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</si>
  <si>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</si>
  <si>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</si>
  <si>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</si>
  <si>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</si>
  <si>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</si>
  <si>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</si>
  <si>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</si>
  <si>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</si>
  <si>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</si>
  <si>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</si>
  <si>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</si>
  <si>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</si>
  <si>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</si>
  <si>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</si>
  <si>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</si>
  <si>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</si>
  <si>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</si>
  <si>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</si>
  <si>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</si>
  <si>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</si>
  <si>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</si>
  <si>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</si>
  <si>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</si>
  <si>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</si>
  <si>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</si>
  <si>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</si>
  <si>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</si>
  <si>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</si>
  <si>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</si>
  <si>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</si>
  <si>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</si>
  <si>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</si>
  <si>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</si>
  <si>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</si>
  <si>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</si>
  <si>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</si>
  <si>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</si>
  <si>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</si>
  <si>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</si>
  <si>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</si>
  <si>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</si>
  <si>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</si>
  <si>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</si>
  <si>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</si>
  <si>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</si>
  <si>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</si>
  <si>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</si>
  <si>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</si>
  <si>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</si>
  <si>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</si>
  <si>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</si>
  <si>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</si>
  <si>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</si>
  <si>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</si>
  <si>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</si>
  <si>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</si>
  <si>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</si>
  <si>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</si>
  <si>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</si>
  <si>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</si>
  <si>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</si>
  <si>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</si>
  <si>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</si>
  <si>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</si>
  <si>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</si>
  <si>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</si>
  <si>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</si>
  <si>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</si>
  <si>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</si>
  <si>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</si>
  <si>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</si>
  <si>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</si>
  <si>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</si>
  <si>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</si>
  <si>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</si>
  <si>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</si>
  <si>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</si>
  <si>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</si>
  <si>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</si>
  <si>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</si>
  <si>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</si>
  <si>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</si>
  <si>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</si>
  <si>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</si>
  <si>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</si>
  <si>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</si>
  <si>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</si>
  <si>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</si>
  <si>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</si>
  <si>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</si>
  <si>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</si>
  <si>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</si>
  <si>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</si>
  <si>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</si>
  <si>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</si>
  <si>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</si>
  <si>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</si>
  <si>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</si>
  <si>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</si>
  <si>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</si>
  <si>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</si>
  <si>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</si>
  <si>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</si>
  <si>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</si>
  <si>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</si>
  <si>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</si>
  <si>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</si>
  <si>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</si>
  <si>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</si>
  <si>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</si>
  <si>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</si>
  <si>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</si>
  <si>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</si>
  <si>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</si>
  <si>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</si>
  <si>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</si>
  <si>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</si>
  <si>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</si>
  <si>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</si>
  <si>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</si>
  <si>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</si>
  <si>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</si>
  <si>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</si>
  <si>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</si>
  <si>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</si>
  <si>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</si>
  <si>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</si>
  <si>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</si>
  <si>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</si>
  <si>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</si>
  <si>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</si>
  <si>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</si>
  <si>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</si>
  <si>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</si>
  <si>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</si>
  <si>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</si>
  <si>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</si>
  <si>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</si>
  <si>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</si>
  <si>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</si>
  <si>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</si>
  <si>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</si>
  <si>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</si>
  <si>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</si>
  <si>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</si>
  <si>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</si>
  <si>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</si>
  <si>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</si>
  <si>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</si>
  <si>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</si>
  <si>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</si>
  <si>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</si>
  <si>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</si>
  <si>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</si>
  <si>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</si>
  <si>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</si>
  <si>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</si>
  <si>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</si>
  <si>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</si>
  <si>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</si>
  <si>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</si>
  <si>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</si>
  <si>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</si>
  <si>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</si>
  <si>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</si>
  <si>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</si>
  <si>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</si>
  <si>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</si>
  <si>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</si>
  <si>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</si>
  <si>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</si>
  <si>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</si>
  <si>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</si>
  <si>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</si>
  <si>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</si>
  <si>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</si>
  <si>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</si>
  <si>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</si>
  <si>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</si>
  <si>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</si>
  <si>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</si>
  <si>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</si>
  <si>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</si>
  <si>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</si>
  <si>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</si>
  <si>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</si>
  <si>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</si>
  <si>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</si>
  <si>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</si>
  <si>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</si>
  <si>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</si>
  <si>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</si>
  <si>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</si>
  <si>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</si>
  <si>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</si>
  <si>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</si>
  <si>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</si>
  <si>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</si>
  <si>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</si>
  <si>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</si>
  <si>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</si>
  <si>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</si>
  <si>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</si>
  <si>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</si>
  <si>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</si>
  <si>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</si>
  <si>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</si>
  <si>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</si>
  <si>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</si>
  <si>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</si>
  <si>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</si>
  <si>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</si>
  <si>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</si>
  <si>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</si>
  <si>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</si>
  <si>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</si>
  <si>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</si>
  <si>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</si>
  <si>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</si>
  <si>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</si>
  <si>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</si>
  <si>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</si>
  <si>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</si>
  <si>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</si>
  <si>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</si>
  <si>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</si>
  <si>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</si>
  <si>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</si>
  <si>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</si>
  <si>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</si>
  <si>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</si>
  <si>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</si>
  <si>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</si>
  <si>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</si>
  <si>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</si>
  <si>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</si>
  <si>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</si>
  <si>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</si>
  <si>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</si>
  <si>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</si>
  <si>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</si>
  <si>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</si>
  <si>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</si>
  <si>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</si>
  <si>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</si>
  <si>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</si>
  <si>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</si>
  <si>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</si>
  <si>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</si>
  <si>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</si>
  <si>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</si>
  <si>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</si>
  <si>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</si>
  <si>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</si>
  <si>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</si>
  <si>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</si>
  <si>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</si>
  <si>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</si>
  <si>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</si>
  <si>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</si>
  <si>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</si>
  <si>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</si>
  <si>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</si>
  <si>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</si>
  <si>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</si>
  <si>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</si>
  <si>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</si>
  <si>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</si>
  <si>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</si>
  <si>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</si>
  <si>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</si>
  <si>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</si>
  <si>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</si>
  <si>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</si>
  <si>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</si>
  <si>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</si>
  <si>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</si>
  <si>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</si>
  <si>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</si>
  <si>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</si>
  <si>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</si>
  <si>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</si>
  <si>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</si>
  <si>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</si>
  <si>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</si>
  <si>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</si>
  <si>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</si>
  <si>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</si>
  <si>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</si>
  <si>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</si>
  <si>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</si>
  <si>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</si>
  <si>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</si>
  <si>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</si>
  <si>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</si>
  <si>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</si>
  <si>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</si>
  <si>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</si>
  <si>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</si>
  <si>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</si>
  <si>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</si>
  <si>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</si>
  <si>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</si>
  <si>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</si>
  <si>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</si>
  <si>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</si>
  <si>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</si>
  <si>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</si>
  <si>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</si>
  <si>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</si>
  <si>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</si>
  <si>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</si>
  <si>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</si>
  <si>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</si>
  <si>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</si>
  <si>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</si>
  <si>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</si>
  <si>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</si>
  <si>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</si>
  <si>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</si>
  <si>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</si>
  <si>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</si>
  <si>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</si>
  <si>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</si>
  <si>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</si>
  <si>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</si>
  <si>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</si>
  <si>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</si>
  <si>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</si>
  <si>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</si>
  <si>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</si>
  <si>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</si>
  <si>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</si>
  <si>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</si>
  <si>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</si>
  <si>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</si>
  <si>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</si>
  <si>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</si>
  <si>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</si>
  <si>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</si>
  <si>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</si>
  <si>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</si>
  <si>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</si>
  <si>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</si>
  <si>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</si>
  <si>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</si>
  <si>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</si>
  <si>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</si>
  <si>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</si>
  <si>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</si>
  <si>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</si>
  <si>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</si>
  <si>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</si>
  <si>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</si>
  <si>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</si>
  <si>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</si>
  <si>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</si>
  <si>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</si>
  <si>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</si>
  <si>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</si>
  <si>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</si>
  <si>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</si>
  <si>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</si>
  <si>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</si>
  <si>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</si>
  <si>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</si>
  <si>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</si>
  <si>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</si>
  <si>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</si>
  <si>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</si>
  <si>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</si>
  <si>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</si>
  <si>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</si>
  <si>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</si>
  <si>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</si>
  <si>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</si>
  <si>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</si>
  <si>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</si>
  <si>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</si>
  <si>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</si>
  <si>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</si>
  <si>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</si>
  <si>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</si>
  <si>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</si>
  <si>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</si>
  <si>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</si>
  <si>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</si>
  <si>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</si>
  <si>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</si>
  <si>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</si>
  <si>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</si>
  <si>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</si>
  <si>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</si>
  <si>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</si>
  <si>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</si>
  <si>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</si>
  <si>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</si>
  <si>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</si>
  <si>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</si>
  <si>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</si>
  <si>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</si>
  <si>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</si>
  <si>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</si>
  <si>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</si>
  <si>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</si>
  <si>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</si>
  <si>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</si>
  <si>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</si>
  <si>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</si>
  <si>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</si>
  <si>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</si>
  <si>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</si>
  <si>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</si>
  <si>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</si>
  <si>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</si>
  <si>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</si>
  <si>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</si>
  <si>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</si>
  <si>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</si>
  <si>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</si>
  <si>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</si>
  <si>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</si>
  <si>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</si>
  <si>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</si>
  <si>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</si>
  <si>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</si>
  <si>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</si>
  <si>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</si>
  <si>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</si>
  <si>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</si>
  <si>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</si>
  <si>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</si>
  <si>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</si>
  <si>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</si>
  <si>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</si>
  <si>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</si>
  <si>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</si>
  <si>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</si>
  <si>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</si>
  <si>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</si>
  <si>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</si>
  <si>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</si>
  <si>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</si>
  <si>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</si>
  <si>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</si>
  <si>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</si>
  <si>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</si>
  <si>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</si>
  <si>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</si>
  <si>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</si>
  <si>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</si>
  <si>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</si>
  <si>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</si>
  <si>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</si>
  <si>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</si>
  <si>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</si>
  <si>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</si>
  <si>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</si>
  <si>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</si>
  <si>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</si>
  <si>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</si>
  <si>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</si>
  <si>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</si>
  <si>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</si>
  <si>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</si>
  <si>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</si>
  <si>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</si>
  <si>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</si>
  <si>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</si>
  <si>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</si>
  <si>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</si>
  <si>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</si>
  <si>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</si>
  <si>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</si>
  <si>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</si>
  <si>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</si>
  <si>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</si>
  <si>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</si>
  <si>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</si>
  <si>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</si>
  <si>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</si>
  <si>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</si>
  <si>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</si>
  <si>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</si>
  <si>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</si>
  <si>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</si>
  <si>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</si>
  <si>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</si>
  <si>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</si>
  <si>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</si>
  <si>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</si>
  <si>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</si>
  <si>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</si>
  <si>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</si>
  <si>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</si>
  <si>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</si>
  <si>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</si>
  <si>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</si>
  <si>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</si>
  <si>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</si>
  <si>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</si>
  <si>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</si>
  <si>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</si>
  <si>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</si>
  <si>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</si>
  <si>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</si>
  <si>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</si>
  <si>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</si>
  <si>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</si>
  <si>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</si>
  <si>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</si>
  <si>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</si>
  <si>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</si>
  <si>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</si>
  <si>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</si>
  <si>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</si>
  <si>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</si>
  <si>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</si>
  <si>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</si>
  <si>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</si>
  <si>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</si>
  <si>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</si>
  <si>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</si>
  <si>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</si>
  <si>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</si>
  <si>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</si>
  <si>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</si>
  <si>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</si>
  <si>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</si>
  <si>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</si>
  <si>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</si>
  <si>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</si>
  <si>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</si>
  <si>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</si>
  <si>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</si>
  <si>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</si>
  <si>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</si>
  <si>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</si>
  <si>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</si>
  <si>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</si>
  <si>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</si>
  <si>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</si>
  <si>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</si>
  <si>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</si>
  <si>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</si>
  <si>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</si>
  <si>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</si>
  <si>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</si>
  <si>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</si>
  <si>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</si>
  <si>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</si>
  <si>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</si>
  <si>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</si>
  <si>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</si>
  <si>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</si>
  <si>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</si>
  <si>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</si>
  <si>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</si>
  <si>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</si>
  <si>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</si>
  <si>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</si>
  <si>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</si>
  <si>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</si>
  <si>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</si>
  <si>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</si>
  <si>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</si>
  <si>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</si>
  <si>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</si>
  <si>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</si>
  <si>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</si>
  <si>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</si>
  <si>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</si>
  <si>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</si>
  <si>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</si>
  <si>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</si>
  <si>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</si>
  <si>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</si>
  <si>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</si>
  <si>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</si>
  <si>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</si>
  <si>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</si>
  <si>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</si>
  <si>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</si>
  <si>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</si>
  <si>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</si>
  <si>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</si>
  <si>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</si>
  <si>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</si>
  <si>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</si>
  <si>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</si>
  <si>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</si>
  <si>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</si>
  <si>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</si>
  <si>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</si>
  <si>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</si>
  <si>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</si>
  <si>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</si>
  <si>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</si>
  <si>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</si>
  <si>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</si>
  <si>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</si>
  <si>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</si>
  <si>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</si>
  <si>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</si>
  <si>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</si>
  <si>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</si>
  <si>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</si>
  <si>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</si>
  <si>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</si>
  <si>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</si>
  <si>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</si>
  <si>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</si>
  <si>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</si>
  <si>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</si>
  <si>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</si>
  <si>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</si>
  <si>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</si>
  <si>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</si>
  <si>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</si>
  <si>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</si>
  <si>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</si>
  <si>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</si>
  <si>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</si>
  <si>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</si>
  <si>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</si>
  <si>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</si>
  <si>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</si>
  <si>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</si>
  <si>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</si>
  <si>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</si>
  <si>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</si>
  <si>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</si>
  <si>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</si>
  <si>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</si>
  <si>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</si>
  <si>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</si>
  <si>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</si>
  <si>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</si>
  <si>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</si>
  <si>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</si>
  <si>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</si>
  <si>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</si>
  <si>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</si>
  <si>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</si>
  <si>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</si>
  <si>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</si>
  <si>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</si>
  <si>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</si>
  <si>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</si>
  <si>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</si>
  <si>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</si>
  <si>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</si>
  <si>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</si>
  <si>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</si>
  <si>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</si>
  <si>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</si>
  <si>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</si>
  <si>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</si>
  <si>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</si>
  <si>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</si>
  <si>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</si>
  <si>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</si>
  <si>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</si>
  <si>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</si>
  <si>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</si>
  <si>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</si>
  <si>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</si>
  <si>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</si>
  <si>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</si>
  <si>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</si>
  <si>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</si>
  <si>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</si>
  <si>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</si>
  <si>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</si>
  <si>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</si>
  <si>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</si>
  <si>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</si>
  <si>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</si>
  <si>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</si>
  <si>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</si>
  <si>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</si>
  <si>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</si>
  <si>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</si>
  <si>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</si>
  <si>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</si>
  <si>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</si>
  <si>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</si>
  <si>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</si>
  <si>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</si>
  <si>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</si>
  <si>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</si>
  <si>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</si>
  <si>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</si>
  <si>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</si>
  <si>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</si>
  <si>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</si>
  <si>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</si>
  <si>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</si>
  <si>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</si>
  <si>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</si>
  <si>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</si>
  <si>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</si>
  <si>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</si>
  <si>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</si>
  <si>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</si>
  <si>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</si>
  <si>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</si>
  <si>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</si>
  <si>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</si>
  <si>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</si>
  <si>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</si>
  <si>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</si>
  <si>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</si>
  <si>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</si>
  <si>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</si>
  <si>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</si>
  <si>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</si>
  <si>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</si>
  <si>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</si>
  <si>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</si>
  <si>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</si>
  <si>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</si>
  <si>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</si>
  <si>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</si>
  <si>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</si>
  <si>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</si>
  <si>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</si>
  <si>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</si>
  <si>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</si>
  <si>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</si>
  <si>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</si>
  <si>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</si>
  <si>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</si>
  <si>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</si>
  <si>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</si>
  <si>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</si>
  <si>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</si>
  <si>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</si>
  <si>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</si>
  <si>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</si>
  <si>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</si>
  <si>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</si>
  <si>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</si>
  <si>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</si>
  <si>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</si>
  <si>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</si>
  <si>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</si>
  <si>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</si>
  <si>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</si>
  <si>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</si>
  <si>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</si>
  <si>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</si>
  <si>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</si>
  <si>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</si>
  <si>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</si>
  <si>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</si>
  <si>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</si>
  <si>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</si>
  <si>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</si>
  <si>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</si>
  <si>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</si>
  <si>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</si>
  <si>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</si>
  <si>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</si>
  <si>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</si>
  <si>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</si>
  <si>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</si>
  <si>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</si>
  <si>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</si>
  <si>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</si>
  <si>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</si>
  <si>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</si>
  <si>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</si>
  <si>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</si>
  <si>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</si>
  <si>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</si>
  <si>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</si>
  <si>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</si>
  <si>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</si>
  <si>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</si>
  <si>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</si>
  <si>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</si>
  <si>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</si>
  <si>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</si>
  <si>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</si>
  <si>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</si>
  <si>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</si>
  <si>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</si>
  <si>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</si>
  <si>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</si>
  <si>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</si>
  <si>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</si>
  <si>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</si>
  <si>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</si>
  <si>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</si>
  <si>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</si>
  <si>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</si>
  <si>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</si>
  <si>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</si>
  <si>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</si>
  <si>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</si>
  <si>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</si>
  <si>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</si>
  <si>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</si>
  <si>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</si>
  <si>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</si>
  <si>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</si>
  <si>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</si>
  <si>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</si>
  <si>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</si>
  <si>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</si>
  <si>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</si>
  <si>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</si>
  <si>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</si>
  <si>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</si>
  <si>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</si>
  <si>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</si>
  <si>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</si>
  <si>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</si>
  <si>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</si>
  <si>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</si>
  <si>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</si>
  <si>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</si>
  <si>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</si>
  <si>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</si>
  <si>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</si>
  <si>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</si>
  <si>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</si>
  <si>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</si>
  <si>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</si>
  <si>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</si>
  <si>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</si>
  <si>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</si>
  <si>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</si>
  <si>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</si>
  <si>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</si>
  <si>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</si>
  <si>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</si>
  <si>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</si>
  <si>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</si>
  <si>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</si>
  <si>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</si>
  <si>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</si>
  <si>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</si>
  <si>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</si>
  <si>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</si>
  <si>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</si>
  <si>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</si>
  <si>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</si>
  <si>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</si>
  <si>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</si>
  <si>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</si>
  <si>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</si>
  <si>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</si>
  <si>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</si>
  <si>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</si>
  <si>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</si>
  <si>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</si>
  <si>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</si>
  <si>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</si>
  <si>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</si>
  <si>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</si>
  <si>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</si>
  <si>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</si>
  <si>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</si>
  <si>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</si>
  <si>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</si>
  <si>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</si>
  <si>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</si>
  <si>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</si>
  <si>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</si>
  <si>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</si>
  <si>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</si>
  <si>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</si>
  <si>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</si>
  <si>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</si>
  <si>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</si>
  <si>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</si>
  <si>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</si>
  <si>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</si>
  <si>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</si>
  <si>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</si>
  <si>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</si>
  <si>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</si>
  <si>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</si>
  <si>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</si>
  <si>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</si>
  <si>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</si>
  <si>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</si>
  <si>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</si>
  <si>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</si>
  <si>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</si>
  <si>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</si>
  <si>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</si>
  <si>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</si>
  <si>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</si>
  <si>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</si>
  <si>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</si>
  <si>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</si>
  <si>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</si>
  <si>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</si>
  <si>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</si>
  <si>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</si>
  <si>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</si>
  <si>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</si>
  <si>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</si>
  <si>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</si>
  <si>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</si>
  <si>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</si>
  <si>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</si>
  <si>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</si>
  <si>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</si>
  <si>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</si>
  <si>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</si>
  <si>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</si>
  <si>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</si>
  <si>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</si>
  <si>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</si>
  <si>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</si>
  <si>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</si>
  <si>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</si>
  <si>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</si>
  <si>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</si>
  <si>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</si>
  <si>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</si>
  <si>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</si>
  <si>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</si>
  <si>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</si>
  <si>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</si>
  <si>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</si>
  <si>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</si>
  <si>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</si>
  <si>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</si>
  <si>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</si>
  <si>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</si>
  <si>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</si>
  <si>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</si>
  <si>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</si>
  <si>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</si>
  <si>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</si>
  <si>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</si>
  <si>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</si>
  <si>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</si>
  <si>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</si>
  <si>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</si>
  <si>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</si>
  <si>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</si>
  <si>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</si>
  <si>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</si>
  <si>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</si>
  <si>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</si>
  <si>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</si>
  <si>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</si>
  <si>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</si>
  <si>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</si>
  <si>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</si>
  <si>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</si>
  <si>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</si>
  <si>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</si>
  <si>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</si>
  <si>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</si>
  <si>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</si>
  <si>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</si>
  <si>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</si>
  <si>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</si>
  <si>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</si>
  <si>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</si>
  <si>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</si>
  <si>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</si>
  <si>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</si>
  <si>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</si>
  <si>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</si>
  <si>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</si>
  <si>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</si>
  <si>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</si>
  <si>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</si>
  <si>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</si>
  <si>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</si>
  <si>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</si>
  <si>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</si>
  <si>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</si>
  <si>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</si>
  <si>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</si>
  <si>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</si>
  <si>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</si>
  <si>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</si>
  <si>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</si>
  <si>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</si>
  <si>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</si>
  <si>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</si>
  <si>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</si>
  <si>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</si>
  <si>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</si>
  <si>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</si>
  <si>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</si>
  <si>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</si>
  <si>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</si>
  <si>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</si>
  <si>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</si>
  <si>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</si>
  <si>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</si>
  <si>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</si>
  <si>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</si>
  <si>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</si>
  <si>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</si>
  <si>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</si>
  <si>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</si>
  <si>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</si>
  <si>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</si>
  <si>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</si>
  <si>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</si>
  <si>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</si>
  <si>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</si>
  <si>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</si>
  <si>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</si>
  <si>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</si>
  <si>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</si>
  <si>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</si>
  <si>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</si>
  <si>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</si>
  <si>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</si>
  <si>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</si>
  <si>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</si>
  <si>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</si>
  <si>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</si>
  <si>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</si>
  <si>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</si>
  <si>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</si>
  <si>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</si>
  <si>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</si>
  <si>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</si>
  <si>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</si>
  <si>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</si>
  <si>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</si>
  <si>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</si>
  <si>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</si>
  <si>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</si>
  <si>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</si>
  <si>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</si>
  <si>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</si>
  <si>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</si>
  <si>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</si>
  <si>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</si>
  <si>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</si>
  <si>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</si>
  <si>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</si>
  <si>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</si>
  <si>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</si>
  <si>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</si>
  <si>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</si>
  <si>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</si>
  <si>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</si>
  <si>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</si>
  <si>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</si>
  <si>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</si>
  <si>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</si>
  <si>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</si>
  <si>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</si>
  <si>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</si>
  <si>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</si>
  <si>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</si>
  <si>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</si>
  <si>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</si>
  <si>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</si>
  <si>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</si>
  <si>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</si>
  <si>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</si>
  <si>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</si>
  <si>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</si>
  <si>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</si>
  <si>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</si>
  <si>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</si>
  <si>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</si>
  <si>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</si>
  <si>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</si>
  <si>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</si>
  <si>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</si>
  <si>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</si>
  <si>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</si>
  <si>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</si>
  <si>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</si>
  <si>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</si>
  <si>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</si>
  <si>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</si>
  <si>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</si>
  <si>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</si>
  <si>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</si>
  <si>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</si>
  <si>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</si>
  <si>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</si>
  <si>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</si>
  <si>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</si>
  <si>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</si>
  <si>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</si>
  <si>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</si>
  <si>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</si>
  <si>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</si>
  <si>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</si>
  <si>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</si>
  <si>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</si>
  <si>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</si>
  <si>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</si>
  <si>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</si>
  <si>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</si>
  <si>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</si>
  <si>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</si>
  <si>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</si>
  <si>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</si>
  <si>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</si>
  <si>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</si>
  <si>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</si>
  <si>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</si>
  <si>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</si>
  <si>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</si>
  <si>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</si>
  <si>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</si>
  <si>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</si>
  <si>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</si>
  <si>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</si>
  <si>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</si>
  <si>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</si>
  <si>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</si>
  <si>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</si>
  <si>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</si>
  <si>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</si>
  <si>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</si>
  <si>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</si>
  <si>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</si>
  <si>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</si>
  <si>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</si>
  <si>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</si>
  <si>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</si>
  <si>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</si>
  <si>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</si>
  <si>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</si>
  <si>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</si>
  <si>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</si>
  <si>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</si>
  <si>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</si>
  <si>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</si>
  <si>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</si>
  <si>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</si>
  <si>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</si>
  <si>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</si>
  <si>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</si>
  <si>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</si>
  <si>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</si>
  <si>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</si>
  <si>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</si>
  <si>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</si>
  <si>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</si>
  <si>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</si>
  <si>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</si>
  <si>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</si>
  <si>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</si>
  <si>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</si>
  <si>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</si>
  <si>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</si>
  <si>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</si>
  <si>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</si>
  <si>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</si>
  <si>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</si>
  <si>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</si>
  <si>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</si>
  <si>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</si>
  <si>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</si>
  <si>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</si>
  <si>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</si>
  <si>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</si>
  <si>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</si>
  <si>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</si>
  <si>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</si>
  <si>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</si>
  <si>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</si>
  <si>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</si>
  <si>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</si>
  <si>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</si>
  <si>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</si>
  <si>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</si>
  <si>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</si>
  <si>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</si>
  <si>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</si>
  <si>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</si>
  <si>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</si>
  <si>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</si>
  <si>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</si>
  <si>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</si>
  <si>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</si>
  <si>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</si>
  <si>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</si>
  <si>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</si>
  <si>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</si>
  <si>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</si>
  <si>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</si>
  <si>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</si>
  <si>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</si>
  <si>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</si>
  <si>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</si>
  <si>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</si>
  <si>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</si>
  <si>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</si>
  <si>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</si>
  <si>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</si>
  <si>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</si>
  <si>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</si>
  <si>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</si>
  <si>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</si>
  <si>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</si>
  <si>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</si>
  <si>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</si>
  <si>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</si>
  <si>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</si>
  <si>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</si>
  <si>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</si>
  <si>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</si>
  <si>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</si>
  <si>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</si>
  <si>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</si>
  <si>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</si>
  <si>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</si>
  <si>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</si>
  <si>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</si>
  <si>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</si>
  <si>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</si>
  <si>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</si>
  <si>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</si>
  <si>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</si>
  <si>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</si>
  <si>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</si>
  <si>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</si>
  <si>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</si>
  <si>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</si>
  <si>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</si>
  <si>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</si>
  <si>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</si>
  <si>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</si>
  <si>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</si>
  <si>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</si>
  <si>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</si>
  <si>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</si>
  <si>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</si>
  <si>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</si>
  <si>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</si>
  <si>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</si>
  <si>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</si>
  <si>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</si>
  <si>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</si>
  <si>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</si>
  <si>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</si>
  <si>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</si>
  <si>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</si>
  <si>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</si>
  <si>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</si>
  <si>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</si>
  <si>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</si>
  <si>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</si>
  <si>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</si>
  <si>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</si>
  <si>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</si>
  <si>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</si>
  <si>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</si>
  <si>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</si>
  <si>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</si>
  <si>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</si>
  <si>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</si>
  <si>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</si>
  <si>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</si>
  <si>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</si>
  <si>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</si>
  <si>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</si>
  <si>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</si>
  <si>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</si>
  <si>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</si>
  <si>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</si>
  <si>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</si>
  <si>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</si>
  <si>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</si>
  <si>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</si>
  <si>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</si>
  <si>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</si>
  <si>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</si>
  <si>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</si>
  <si>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</si>
  <si>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</si>
  <si>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</si>
  <si>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</si>
  <si>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</si>
  <si>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</si>
  <si>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</si>
  <si>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</si>
  <si>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</si>
  <si>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</si>
  <si>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</si>
  <si>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</si>
  <si>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</si>
  <si>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</si>
  <si>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</si>
  <si>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</si>
  <si>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</si>
  <si>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</si>
  <si>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</si>
  <si>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</si>
  <si>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</si>
  <si>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</si>
  <si>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</si>
  <si>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</si>
  <si>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</si>
  <si>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</si>
  <si>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</si>
  <si>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</si>
  <si>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</si>
  <si>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</si>
  <si>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</si>
  <si>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</si>
  <si>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</si>
  <si>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</si>
  <si>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</si>
  <si>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</si>
  <si>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</si>
  <si>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</si>
  <si>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</si>
  <si>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</si>
  <si>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</si>
  <si>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</si>
  <si>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</si>
  <si>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</si>
  <si>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</si>
  <si>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</si>
  <si>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</si>
  <si>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</si>
  <si>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</si>
  <si>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</si>
  <si>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</si>
  <si>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</si>
  <si>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</si>
  <si>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</si>
  <si>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</si>
  <si>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</si>
  <si>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</si>
  <si>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</si>
  <si>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</si>
  <si>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</si>
  <si>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</si>
  <si>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</si>
  <si>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</si>
  <si>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</si>
  <si>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</si>
  <si>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</si>
  <si>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</si>
  <si>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</si>
  <si>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</si>
  <si>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</si>
  <si>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</si>
  <si>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</si>
  <si>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</si>
  <si>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</si>
  <si>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</si>
  <si>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</si>
  <si>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</si>
  <si>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</si>
  <si>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</si>
  <si>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</si>
  <si>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</si>
  <si>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</si>
  <si>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</si>
  <si>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</si>
  <si>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</si>
  <si>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</si>
  <si>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</si>
  <si>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</si>
  <si>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</si>
  <si>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</si>
  <si>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</si>
  <si>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</si>
  <si>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</si>
  <si>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</si>
  <si>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</si>
  <si>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</si>
  <si>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</si>
  <si>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</si>
  <si>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</si>
  <si>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</si>
  <si>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</si>
  <si>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</si>
  <si>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</si>
  <si>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</si>
  <si>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</si>
  <si>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</si>
  <si>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</si>
  <si>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</si>
  <si>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</si>
  <si>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</si>
  <si>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</si>
  <si>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</si>
  <si>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</si>
  <si>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</si>
  <si>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</si>
  <si>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</si>
  <si>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</si>
  <si>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</si>
  <si>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</si>
  <si>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</si>
  <si>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</si>
  <si>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</si>
  <si>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</si>
  <si>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</si>
  <si>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</si>
  <si>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</si>
  <si>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</si>
  <si>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</si>
  <si>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</si>
  <si>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</si>
  <si>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</si>
  <si>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</si>
  <si>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</si>
  <si>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</si>
  <si>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</si>
  <si>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</si>
  <si>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</si>
  <si>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</si>
  <si>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</si>
  <si>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</si>
  <si>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</si>
  <si>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</si>
  <si>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</si>
  <si>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</si>
  <si>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</si>
  <si>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</si>
  <si>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</si>
  <si>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</si>
  <si>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</si>
  <si>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</si>
  <si>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</si>
  <si>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</si>
  <si>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</si>
  <si>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</si>
  <si>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</si>
  <si>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</si>
  <si>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</si>
  <si>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</si>
  <si>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</si>
  <si>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</si>
  <si>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</si>
  <si>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</si>
  <si>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</si>
  <si>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</si>
  <si>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</si>
  <si>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</si>
  <si>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</si>
  <si>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</si>
  <si>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</si>
  <si>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</si>
  <si>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</si>
  <si>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</si>
  <si>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</si>
  <si>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</si>
  <si>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</si>
  <si>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</si>
  <si>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</si>
  <si>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</si>
  <si>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</si>
  <si>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</si>
  <si>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</si>
  <si>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</si>
  <si>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</si>
  <si>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</si>
  <si>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</si>
  <si>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</si>
  <si>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</si>
  <si>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</si>
  <si>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</si>
  <si>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</si>
  <si>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</si>
  <si>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</si>
  <si>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</si>
  <si>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</si>
  <si>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</si>
  <si>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</si>
  <si>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</si>
  <si>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</si>
  <si>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</si>
  <si>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</si>
  <si>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</si>
  <si>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</si>
  <si>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</si>
  <si>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</si>
  <si>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</si>
  <si>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</si>
  <si>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</si>
  <si>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</si>
  <si>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</si>
  <si>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</si>
  <si>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</si>
  <si>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</si>
  <si>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</si>
  <si>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</si>
  <si>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</si>
  <si>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</si>
  <si>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</si>
  <si>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</si>
  <si>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</si>
  <si>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</si>
  <si>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</si>
  <si>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</si>
  <si>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</si>
  <si>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</si>
  <si>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</si>
  <si>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</si>
  <si>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</si>
  <si>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</si>
  <si>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</si>
  <si>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</si>
  <si>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</si>
  <si>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</si>
  <si>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</si>
  <si>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</si>
  <si>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</si>
  <si>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</si>
  <si>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</si>
  <si>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</si>
  <si>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</si>
  <si>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</si>
  <si>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</si>
  <si>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</si>
  <si>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</si>
  <si>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</si>
  <si>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</si>
  <si>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</si>
  <si>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</si>
  <si>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</si>
  <si>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</si>
  <si>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</si>
  <si>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</si>
  <si>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</si>
  <si>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</si>
  <si>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</si>
  <si>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</si>
  <si>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</si>
  <si>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</si>
  <si>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</si>
  <si>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</si>
  <si>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</si>
  <si>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</si>
  <si>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</si>
  <si>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</si>
  <si>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</si>
  <si>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</si>
  <si>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</si>
  <si>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</si>
  <si>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</si>
  <si>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</si>
  <si>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</si>
  <si>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</si>
  <si>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</si>
  <si>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</si>
  <si>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</si>
  <si>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</si>
  <si>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</si>
  <si>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</si>
  <si>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</si>
  <si>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</si>
  <si>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</si>
  <si>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</si>
  <si>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</si>
  <si>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</si>
  <si>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</si>
  <si>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</si>
  <si>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</si>
  <si>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</si>
  <si>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</si>
  <si>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</si>
  <si>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</si>
  <si>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</si>
  <si>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</si>
  <si>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</si>
  <si>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</si>
  <si>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</si>
  <si>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</si>
  <si>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</si>
  <si>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</si>
  <si>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</si>
  <si>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</si>
  <si>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</si>
  <si>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</si>
  <si>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</si>
  <si>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</si>
  <si>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</si>
  <si>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</si>
  <si>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</si>
  <si>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</si>
  <si>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</si>
  <si>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</si>
  <si>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</si>
  <si>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</si>
  <si>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</si>
  <si>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</si>
  <si>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</si>
  <si>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</si>
  <si>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</si>
  <si>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</si>
  <si>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</si>
  <si>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</si>
  <si>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</si>
  <si>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</si>
  <si>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</si>
  <si>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</si>
  <si>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</si>
  <si>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</si>
  <si>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</si>
  <si>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</si>
  <si>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</si>
  <si>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</si>
  <si>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</si>
  <si>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</si>
  <si>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</si>
  <si>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</si>
  <si>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</si>
  <si>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</si>
  <si>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</si>
  <si>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</si>
  <si>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</si>
  <si>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</si>
  <si>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</si>
  <si>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</si>
  <si>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</si>
  <si>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</si>
  <si>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</si>
  <si>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</si>
  <si>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</si>
  <si>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</si>
  <si>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</si>
  <si>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</si>
  <si>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</si>
  <si>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</si>
  <si>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</si>
  <si>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</si>
  <si>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</si>
  <si>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</si>
  <si>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</si>
  <si>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</si>
  <si>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</si>
  <si>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</si>
  <si>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</si>
  <si>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</si>
  <si>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</si>
  <si>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</si>
  <si>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</si>
  <si>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</si>
  <si>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</si>
  <si>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</si>
  <si>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</si>
  <si>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</si>
  <si>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</si>
  <si>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</si>
  <si>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</si>
  <si>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</si>
  <si>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</si>
  <si>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</si>
  <si>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</si>
  <si>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</si>
  <si>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</si>
  <si>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</si>
  <si>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</si>
  <si>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</si>
  <si>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</si>
  <si>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</si>
  <si>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</si>
  <si>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</si>
  <si>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</si>
  <si>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</si>
  <si>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</si>
  <si>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</si>
  <si>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</si>
  <si>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</si>
  <si>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</si>
  <si>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</si>
  <si>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</si>
  <si>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</si>
  <si>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</si>
  <si>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</si>
  <si>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</si>
  <si>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</si>
  <si>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</si>
  <si>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</si>
  <si>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</si>
  <si>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</si>
  <si>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</si>
  <si>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</si>
  <si>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</si>
  <si>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</si>
  <si>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</si>
  <si>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</si>
  <si>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</si>
  <si>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</si>
  <si>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</si>
  <si>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</si>
  <si>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</si>
  <si>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</si>
  <si>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</si>
  <si>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</si>
  <si>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</si>
  <si>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</si>
  <si>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</si>
  <si>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</si>
  <si>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</si>
  <si>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</si>
  <si>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</si>
  <si>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</si>
  <si>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</si>
  <si>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</si>
  <si>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</si>
  <si>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</si>
  <si>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</si>
  <si>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</si>
  <si>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</si>
  <si>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</si>
  <si>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</si>
  <si>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</si>
  <si>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</si>
  <si>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</si>
  <si>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</si>
  <si>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</si>
  <si>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</si>
  <si>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</si>
  <si>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</si>
  <si>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</si>
  <si>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</si>
  <si>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</si>
  <si>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</si>
  <si>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</si>
  <si>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</si>
  <si>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</si>
  <si>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</si>
  <si>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</si>
  <si>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</si>
  <si>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</si>
  <si>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</si>
  <si>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</si>
  <si>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</si>
  <si>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</si>
  <si>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</si>
  <si>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</si>
  <si>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</si>
  <si>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</si>
  <si>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</si>
  <si>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</si>
  <si>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</si>
  <si>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</si>
  <si>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</si>
  <si>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</si>
  <si>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</si>
  <si>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</si>
  <si>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</si>
  <si>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</si>
  <si>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</si>
  <si>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</si>
  <si>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</si>
  <si>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</si>
  <si>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</si>
  <si>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</si>
  <si>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</si>
  <si>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</si>
  <si>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</si>
  <si>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</si>
  <si>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</si>
  <si>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</si>
  <si>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</si>
  <si>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</si>
  <si>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</si>
  <si>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</si>
  <si>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</si>
  <si>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</si>
  <si>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</si>
  <si>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</si>
  <si>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</si>
  <si>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</si>
  <si>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</si>
  <si>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</si>
  <si>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</si>
  <si>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</si>
  <si>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</si>
  <si>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</si>
  <si>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</si>
  <si>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</si>
  <si>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</si>
  <si>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</si>
  <si>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</si>
  <si>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</si>
  <si>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</si>
  <si>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</si>
  <si>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</si>
  <si>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</si>
  <si>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</si>
  <si>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</si>
  <si>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</si>
  <si>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</si>
  <si>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</si>
  <si>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</si>
  <si>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</si>
  <si>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</si>
  <si>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</si>
  <si>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</si>
  <si>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</si>
  <si>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</si>
  <si>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</si>
  <si>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</si>
  <si>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</si>
  <si>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</si>
  <si>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</si>
  <si>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</si>
  <si>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</si>
  <si>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</si>
  <si>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</si>
  <si>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</si>
  <si>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</si>
  <si>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</si>
  <si>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</si>
  <si>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</si>
  <si>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</si>
  <si>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</si>
  <si>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</si>
  <si>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</si>
  <si>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</si>
  <si>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</si>
  <si>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</si>
  <si>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</si>
  <si>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</si>
  <si>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</si>
  <si>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</si>
  <si>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</si>
  <si>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</si>
  <si>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</si>
  <si>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</si>
  <si>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</si>
  <si>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</si>
  <si>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</si>
  <si>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</si>
  <si>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</si>
  <si>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</si>
  <si>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</si>
  <si>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</si>
  <si>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</si>
  <si>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</si>
  <si>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</si>
  <si>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</si>
  <si>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</si>
  <si>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</si>
  <si>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</si>
  <si>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</si>
  <si>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</si>
  <si>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</si>
  <si>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</si>
  <si>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</si>
  <si>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</si>
  <si>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</si>
  <si>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</si>
  <si>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</si>
  <si>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</si>
  <si>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</si>
  <si>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</si>
  <si>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</si>
  <si>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</si>
  <si>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</si>
  <si>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</si>
  <si>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</si>
  <si>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</si>
  <si>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</si>
  <si>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</si>
  <si>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</si>
  <si>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</si>
  <si>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</si>
  <si>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</si>
  <si>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</si>
  <si>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</si>
  <si>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</si>
  <si>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</si>
  <si>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</si>
  <si>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</si>
  <si>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</si>
  <si>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</si>
  <si>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</si>
  <si>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</si>
  <si>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</si>
  <si>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</si>
  <si>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</si>
  <si>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</si>
  <si>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</si>
  <si>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</si>
  <si>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</si>
  <si>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</si>
  <si>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</si>
  <si>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</si>
  <si>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</si>
  <si>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</si>
  <si>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</si>
  <si>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</si>
  <si>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</si>
  <si>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</si>
  <si>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</si>
  <si>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</si>
  <si>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</si>
  <si>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</si>
  <si>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</si>
  <si>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</si>
  <si>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</si>
  <si>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</si>
  <si>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</si>
  <si>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</si>
  <si>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</si>
  <si>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</si>
  <si>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</si>
  <si>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</si>
  <si>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</si>
  <si>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</si>
  <si>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</si>
  <si>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</si>
  <si>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</si>
  <si>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</si>
  <si>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</si>
  <si>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</si>
  <si>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</si>
  <si>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</si>
  <si>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</si>
  <si>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</si>
  <si>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</si>
  <si>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</si>
  <si>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</si>
  <si>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</si>
  <si>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</si>
  <si>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</si>
  <si>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</si>
  <si>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</si>
  <si>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</si>
  <si>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</si>
  <si>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</si>
  <si>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</si>
  <si>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</si>
  <si>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</si>
  <si>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</si>
  <si>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</si>
  <si>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</si>
  <si>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</si>
  <si>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</si>
  <si>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</si>
  <si>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</si>
  <si>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</si>
  <si>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</si>
  <si>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</si>
  <si>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</si>
  <si>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</si>
  <si>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</si>
  <si>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</si>
  <si>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</si>
  <si>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</si>
  <si>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</si>
  <si>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</si>
  <si>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</si>
  <si>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</si>
  <si>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</si>
  <si>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</si>
  <si>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</si>
  <si>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</si>
  <si>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</si>
  <si>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</si>
  <si>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</si>
  <si>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</si>
  <si>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</si>
  <si>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</si>
  <si>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</si>
  <si>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</si>
  <si>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</si>
  <si>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</si>
  <si>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</si>
  <si>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</si>
  <si>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</si>
  <si>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</si>
  <si>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</si>
  <si>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</si>
  <si>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</si>
  <si>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</si>
  <si>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</si>
  <si>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</si>
  <si>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</si>
  <si>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</si>
  <si>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</si>
  <si>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</si>
  <si>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</si>
  <si>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</si>
  <si>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</si>
  <si>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</si>
  <si>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</si>
  <si>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</si>
  <si>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</si>
  <si>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</si>
  <si>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</si>
  <si>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</si>
  <si>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</si>
  <si>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</si>
  <si>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</si>
  <si>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</si>
  <si>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</si>
  <si>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</si>
  <si>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</si>
  <si>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</si>
  <si>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</si>
  <si>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</si>
  <si>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</si>
  <si>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</si>
  <si>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</si>
  <si>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</si>
  <si>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</si>
  <si>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</si>
  <si>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</si>
  <si>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</si>
  <si>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</si>
  <si>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</si>
  <si>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</si>
  <si>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</si>
  <si>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</si>
  <si>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</si>
  <si>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</si>
  <si>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</si>
  <si>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</si>
  <si>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</si>
  <si>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</si>
  <si>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</si>
  <si>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</si>
  <si>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</si>
  <si>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</si>
  <si>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</si>
  <si>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</si>
  <si>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</si>
  <si>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</si>
  <si>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</si>
  <si>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</si>
  <si>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</si>
  <si>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</si>
  <si>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</si>
  <si>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</si>
  <si>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</si>
  <si>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</si>
  <si>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</si>
  <si>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</si>
  <si>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</si>
  <si>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</si>
  <si>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</si>
  <si>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</si>
  <si>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</si>
  <si>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</si>
  <si>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</si>
  <si>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</si>
  <si>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</si>
  <si>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</si>
  <si>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</si>
  <si>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</si>
  <si>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</si>
  <si>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</si>
  <si>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</si>
  <si>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</si>
  <si>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</si>
  <si>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</si>
  <si>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</si>
  <si>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</si>
  <si>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</si>
  <si>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</si>
  <si>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</si>
  <si>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</si>
  <si>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</si>
  <si>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</si>
  <si>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</si>
  <si>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</si>
  <si>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</si>
  <si>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</si>
  <si>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</si>
  <si>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</si>
  <si>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</si>
  <si>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</si>
  <si>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</si>
  <si>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</si>
  <si>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</si>
  <si>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</si>
  <si>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</si>
  <si>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</si>
  <si>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</si>
  <si>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</si>
  <si>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</si>
  <si>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</si>
  <si>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</si>
  <si>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</si>
  <si>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</si>
  <si>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</si>
  <si>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</si>
  <si>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</si>
  <si>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</si>
  <si>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</si>
  <si>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</si>
  <si>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</si>
  <si>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</si>
  <si>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</si>
  <si>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</si>
  <si>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</si>
  <si>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</si>
  <si>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</si>
  <si>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</si>
  <si>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</si>
  <si>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</si>
  <si>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</si>
  <si>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</si>
  <si>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</si>
  <si>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</si>
  <si>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</si>
  <si>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</si>
  <si>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</si>
  <si>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</si>
  <si>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</si>
  <si>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</si>
  <si>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</si>
  <si>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</si>
  <si>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</si>
  <si>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</si>
  <si>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</si>
  <si>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</si>
  <si>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</si>
  <si>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</si>
  <si>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</si>
  <si>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</si>
  <si>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</si>
  <si>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</si>
  <si>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</si>
  <si>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</si>
  <si>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</si>
  <si>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</si>
  <si>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</si>
  <si>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</si>
  <si>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</si>
  <si>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</si>
  <si>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</si>
  <si>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</si>
  <si>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</si>
  <si>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</si>
  <si>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</si>
  <si>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</si>
  <si>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</si>
  <si>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</si>
  <si>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</si>
  <si>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</si>
  <si>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</si>
  <si>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</si>
  <si>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</si>
  <si>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</si>
  <si>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</si>
  <si>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</si>
  <si>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</si>
  <si>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</si>
  <si>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</si>
  <si>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</si>
  <si>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</si>
  <si>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</si>
  <si>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</si>
  <si>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</si>
  <si>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</si>
  <si>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</si>
  <si>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</si>
  <si>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</si>
  <si>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</si>
  <si>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</si>
  <si>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</si>
  <si>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</si>
  <si>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</si>
  <si>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</si>
  <si>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</si>
  <si>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</si>
  <si>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</si>
  <si>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</si>
  <si>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</si>
  <si>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</si>
  <si>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</si>
  <si>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</si>
  <si>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</si>
  <si>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</si>
  <si>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</si>
  <si>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</si>
  <si>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</si>
  <si>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</si>
  <si>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</si>
  <si>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</si>
  <si>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</si>
  <si>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</si>
  <si>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</si>
  <si>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</si>
  <si>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</si>
  <si>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</si>
  <si>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</si>
  <si>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</si>
  <si>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</si>
  <si>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</si>
  <si>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</si>
  <si>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</si>
  <si>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</si>
  <si>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</si>
  <si>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</si>
  <si>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</si>
  <si>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</si>
  <si>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</si>
  <si>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</si>
  <si>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</si>
  <si>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</si>
  <si>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</si>
  <si>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</si>
  <si>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</si>
  <si>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</si>
  <si>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</si>
  <si>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</si>
  <si>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</si>
  <si>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</si>
  <si>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</si>
  <si>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</si>
  <si>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</si>
  <si>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</si>
  <si>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</si>
  <si>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</si>
  <si>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</si>
  <si>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</si>
  <si>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</si>
  <si>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</si>
  <si>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</si>
  <si>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</si>
  <si>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</si>
  <si>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</si>
  <si>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</si>
  <si>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</si>
  <si>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</si>
  <si>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</si>
  <si>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</si>
  <si>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</si>
  <si>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</si>
  <si>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</si>
  <si>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</si>
  <si>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</si>
  <si>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</si>
  <si>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</si>
  <si>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</si>
  <si>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</si>
  <si>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</si>
  <si>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</si>
  <si>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</si>
  <si>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</si>
  <si>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</si>
  <si>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</si>
  <si>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</si>
  <si>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</si>
  <si>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</si>
  <si>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</si>
  <si>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</si>
  <si>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</si>
  <si>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</si>
  <si>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</si>
  <si>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</si>
  <si>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</si>
  <si>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</si>
  <si>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</si>
  <si>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</si>
  <si>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</si>
  <si>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</si>
  <si>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</si>
  <si>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</si>
  <si>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</si>
  <si>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</si>
  <si>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</si>
  <si>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</si>
  <si>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</si>
  <si>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</si>
  <si>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</si>
  <si>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</si>
  <si>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</si>
  <si>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</si>
  <si>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</si>
  <si>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</si>
  <si>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</si>
  <si>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</si>
  <si>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</si>
  <si>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</si>
  <si>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</si>
  <si>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</si>
  <si>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</si>
  <si>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</si>
  <si>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</si>
  <si>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</si>
  <si>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</si>
  <si>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</si>
  <si>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</si>
  <si>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</si>
  <si>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</si>
  <si>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</si>
  <si>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</si>
  <si>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</si>
  <si>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</si>
  <si>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</si>
  <si>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</si>
  <si>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</si>
  <si>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</si>
  <si>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</si>
  <si>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</si>
  <si>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</si>
  <si>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</si>
  <si>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</si>
  <si>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</si>
  <si>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</si>
  <si>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</si>
  <si>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</si>
  <si>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</si>
  <si>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</si>
  <si>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</si>
  <si>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</si>
  <si>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</si>
  <si>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</si>
  <si>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</si>
  <si>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</si>
  <si>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</si>
  <si>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</si>
  <si>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</si>
  <si>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</si>
  <si>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</si>
  <si>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</si>
  <si>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</si>
  <si>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</si>
  <si>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</si>
  <si>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</si>
  <si>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</si>
  <si>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</si>
  <si>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</si>
  <si>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</si>
  <si>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</si>
  <si>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</si>
  <si>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</si>
  <si>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</si>
  <si>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</si>
  <si>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</si>
  <si>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</si>
  <si>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</si>
  <si>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</si>
  <si>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</si>
  <si>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</si>
  <si>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</si>
  <si>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</si>
  <si>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</si>
  <si>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</si>
  <si>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</si>
  <si>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</si>
  <si>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</si>
  <si>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</si>
  <si>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</si>
  <si>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</si>
  <si>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</si>
  <si>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</si>
  <si>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</si>
  <si>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</si>
  <si>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</si>
  <si>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</si>
  <si>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</si>
  <si>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</si>
  <si>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</si>
  <si>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</si>
  <si>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</si>
  <si>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</si>
  <si>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</si>
  <si>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</si>
  <si>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</si>
  <si>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</si>
  <si>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</si>
  <si>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</si>
  <si>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</si>
  <si>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</si>
  <si>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</si>
  <si>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</si>
  <si>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</si>
  <si>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</si>
  <si>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</si>
  <si>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</si>
  <si>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</si>
  <si>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</si>
  <si>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</si>
  <si>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</si>
  <si>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</si>
  <si>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</si>
  <si>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</si>
  <si>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</si>
  <si>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</si>
  <si>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</si>
  <si>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</si>
  <si>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</si>
  <si>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</si>
  <si>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</si>
  <si>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</si>
  <si>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</si>
  <si>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</si>
  <si>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</si>
  <si>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</si>
  <si>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</si>
  <si>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</si>
  <si>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</si>
  <si>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</si>
  <si>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</si>
  <si>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</si>
  <si>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</si>
  <si>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</si>
  <si>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</si>
  <si>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</si>
  <si>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</si>
  <si>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</si>
  <si>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</si>
  <si>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</si>
  <si>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</si>
  <si>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</si>
  <si>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</si>
  <si>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</si>
  <si>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</si>
  <si>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</si>
  <si>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</si>
  <si>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</si>
  <si>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</si>
  <si>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</si>
  <si>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</si>
  <si>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</si>
  <si>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</si>
  <si>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</si>
  <si>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</si>
  <si>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</si>
  <si>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</si>
  <si>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</si>
  <si>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</si>
  <si>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</si>
  <si>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</si>
  <si>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</si>
  <si>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</si>
  <si>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</si>
  <si>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</si>
  <si>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</si>
  <si>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</si>
  <si>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</si>
  <si>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</si>
  <si>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</si>
  <si>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</si>
  <si>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</si>
  <si>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</si>
  <si>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</si>
  <si>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</si>
  <si>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</si>
  <si>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</si>
  <si>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</si>
  <si>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</si>
  <si>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</si>
  <si>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</si>
  <si>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</si>
  <si>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</si>
  <si>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</si>
  <si>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</si>
  <si>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</si>
  <si>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</si>
  <si>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</si>
  <si>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</si>
  <si>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</si>
  <si>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</si>
  <si>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</si>
  <si>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</si>
  <si>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</si>
  <si>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</si>
  <si>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</si>
  <si>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</si>
  <si>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</si>
  <si>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</si>
  <si>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</si>
  <si>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</si>
  <si>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</si>
  <si>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</si>
  <si>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</si>
  <si>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</si>
  <si>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</si>
  <si>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</si>
  <si>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</si>
  <si>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</si>
  <si>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</si>
  <si>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</si>
  <si>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</si>
  <si>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</si>
  <si>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</si>
  <si>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</si>
  <si>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</si>
  <si>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</si>
  <si>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</si>
  <si>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</si>
  <si>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</si>
  <si>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</si>
  <si>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</si>
  <si>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</si>
  <si>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</si>
  <si>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</si>
  <si>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</si>
  <si>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</si>
  <si>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</si>
  <si>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</si>
  <si>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</si>
  <si>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</si>
  <si>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</si>
  <si>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</si>
  <si>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</si>
  <si>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</si>
  <si>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</si>
  <si>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</si>
  <si>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</si>
  <si>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</si>
  <si>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</si>
  <si>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</si>
  <si>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</si>
  <si>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</si>
  <si>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</si>
  <si>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</si>
  <si>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</si>
  <si>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</si>
  <si>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</si>
  <si>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</si>
  <si>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</si>
  <si>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</si>
  <si>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</si>
  <si>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</si>
  <si>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</si>
  <si>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</si>
  <si>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</si>
  <si>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</si>
  <si>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</si>
  <si>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</si>
  <si>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</si>
  <si>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</si>
  <si>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</si>
  <si>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</si>
  <si>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</si>
  <si>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</si>
  <si>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</si>
  <si>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</si>
  <si>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</si>
  <si>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</si>
  <si>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</si>
  <si>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</si>
  <si>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</si>
  <si>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</si>
  <si>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</si>
  <si>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</si>
  <si>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</si>
  <si>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</si>
  <si>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</si>
  <si>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</si>
  <si>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</si>
  <si>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</si>
  <si>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</si>
  <si>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</si>
  <si>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</si>
  <si>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</si>
  <si>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</si>
  <si>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</si>
  <si>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</si>
  <si>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</si>
  <si>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</si>
  <si>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</si>
  <si>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</si>
  <si>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</si>
  <si>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</si>
  <si>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</si>
  <si>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</si>
  <si>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</si>
  <si>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</si>
  <si>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</si>
  <si>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</si>
  <si>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</si>
  <si>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</si>
  <si>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</si>
  <si>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</si>
  <si>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</si>
  <si>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</si>
  <si>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</si>
  <si>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</si>
  <si>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</si>
  <si>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</si>
  <si>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</si>
  <si>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</si>
  <si>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</si>
  <si>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</si>
  <si>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</si>
  <si>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</si>
  <si>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</si>
  <si>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</si>
  <si>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</si>
  <si>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</si>
  <si>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</si>
  <si>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</si>
  <si>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</si>
  <si>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</si>
  <si>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</si>
  <si>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</si>
  <si>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</si>
  <si>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</si>
  <si>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</si>
  <si>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</si>
  <si>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</si>
  <si>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</si>
  <si>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</si>
  <si>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</si>
  <si>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</si>
  <si>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</si>
  <si>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</si>
  <si>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</si>
  <si>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</si>
  <si>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</si>
  <si>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</si>
  <si>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</si>
  <si>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</si>
  <si>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</si>
  <si>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</si>
  <si>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</si>
  <si>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</si>
  <si>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</si>
  <si>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</si>
  <si>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</si>
  <si>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</si>
  <si>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</si>
  <si>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</si>
  <si>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</si>
  <si>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</si>
  <si>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</si>
  <si>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</si>
  <si>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</si>
  <si>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</si>
  <si>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</si>
  <si>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</si>
  <si>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</si>
  <si>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</si>
  <si>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</si>
  <si>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</si>
  <si>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</si>
  <si>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</si>
  <si>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</si>
  <si>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</si>
  <si>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</si>
  <si>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</si>
  <si>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</si>
  <si>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</si>
  <si>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</si>
  <si>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</si>
  <si>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</si>
  <si>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</si>
  <si>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</si>
  <si>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</si>
  <si>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</si>
  <si>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</si>
  <si>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</si>
  <si>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</si>
  <si>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</si>
  <si>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</si>
  <si>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</si>
  <si>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</si>
  <si>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</si>
  <si>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</si>
  <si>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</si>
  <si>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</si>
  <si>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</si>
  <si>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</si>
  <si>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</si>
  <si>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</si>
  <si>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</si>
  <si>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</si>
  <si>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</si>
  <si>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</si>
  <si>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</si>
  <si>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</si>
  <si>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</si>
  <si>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</si>
  <si>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</si>
  <si>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</si>
  <si>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</si>
  <si>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</si>
  <si>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</si>
  <si>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</si>
  <si>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</si>
  <si>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</si>
  <si>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</si>
  <si>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</si>
  <si>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</si>
  <si>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</si>
  <si>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</si>
  <si>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</si>
  <si>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</si>
  <si>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</si>
  <si>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</si>
  <si>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</si>
  <si>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</si>
  <si>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</si>
  <si>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</si>
  <si>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</si>
  <si>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</si>
  <si>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</si>
  <si>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</si>
  <si>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</si>
  <si>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</si>
  <si>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</si>
  <si>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</si>
  <si>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</si>
  <si>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</si>
  <si>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</si>
  <si>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</si>
  <si>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</si>
  <si>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</si>
  <si>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</si>
  <si>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</si>
  <si>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</si>
  <si>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</si>
  <si>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</si>
  <si>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</si>
  <si>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</si>
  <si>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</si>
  <si>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</si>
  <si>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</si>
  <si>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</si>
  <si>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</si>
  <si>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</si>
  <si>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</si>
  <si>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</si>
  <si>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</si>
  <si>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</si>
  <si>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</si>
  <si>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</si>
  <si>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</si>
  <si>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</si>
  <si>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</si>
  <si>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</si>
  <si>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</si>
  <si>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</si>
  <si>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</si>
  <si>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</si>
  <si>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</si>
  <si>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</si>
  <si>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</si>
  <si>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</si>
  <si>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</si>
  <si>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</si>
  <si>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</si>
  <si>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</si>
  <si>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</si>
  <si>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</si>
  <si>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</si>
  <si>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</si>
  <si>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</si>
  <si>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</si>
  <si>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</si>
  <si>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</si>
  <si>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</si>
  <si>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</si>
  <si>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</si>
  <si>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</si>
  <si>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</si>
  <si>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</si>
  <si>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</si>
  <si>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</si>
  <si>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</si>
  <si>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</si>
  <si>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</si>
  <si>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</si>
  <si>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</si>
  <si>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</si>
  <si>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</si>
  <si>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</si>
  <si>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</si>
  <si>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</si>
  <si>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</si>
  <si>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</si>
  <si>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</si>
  <si>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</si>
  <si>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</si>
  <si>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</si>
  <si>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</si>
  <si>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</si>
  <si>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</si>
  <si>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</si>
  <si>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</si>
  <si>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</si>
  <si>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</si>
  <si>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</si>
  <si>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</si>
  <si>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</si>
  <si>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</si>
  <si>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</si>
  <si>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</si>
  <si>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</si>
  <si>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</si>
  <si>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</si>
  <si>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</si>
  <si>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</si>
  <si>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</si>
  <si>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</si>
  <si>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</si>
  <si>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</si>
  <si>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</si>
  <si>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</si>
  <si>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</si>
  <si>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</si>
  <si>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</si>
  <si>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</si>
  <si>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</si>
  <si>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</si>
  <si>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</si>
  <si>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</si>
  <si>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</si>
  <si>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</si>
  <si>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</si>
  <si>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</si>
  <si>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</si>
  <si>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</si>
  <si>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</si>
  <si>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</si>
  <si>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</si>
  <si>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</si>
  <si>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</si>
  <si>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</si>
  <si>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</si>
  <si>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</si>
  <si>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</si>
  <si>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</si>
  <si>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</si>
  <si>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</si>
  <si>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</si>
  <si>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</si>
  <si>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</si>
  <si>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</si>
  <si>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</si>
  <si>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</si>
  <si>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</si>
  <si>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</si>
  <si>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</si>
  <si>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</si>
  <si>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</si>
  <si>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</si>
  <si>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</si>
  <si>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</si>
  <si>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</si>
  <si>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</si>
  <si>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</si>
  <si>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</si>
  <si>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</si>
  <si>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</si>
  <si>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</si>
  <si>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</si>
  <si>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</si>
  <si>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</si>
  <si>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</si>
  <si>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</si>
  <si>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</si>
  <si>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</si>
  <si>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</si>
  <si>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</si>
  <si>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</si>
  <si>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</si>
  <si>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</si>
  <si>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</si>
  <si>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</si>
  <si>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</si>
  <si>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</si>
  <si>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</si>
  <si>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</si>
  <si>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</si>
  <si>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</si>
  <si>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</si>
  <si>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</si>
  <si>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</si>
  <si>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</si>
  <si>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</si>
  <si>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</si>
  <si>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</si>
  <si>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</si>
  <si>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</si>
  <si>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</si>
  <si>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</si>
  <si>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</si>
  <si>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</si>
  <si>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</si>
  <si>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</si>
  <si>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</si>
  <si>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</si>
  <si>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</si>
  <si>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</si>
  <si>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</si>
  <si>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</si>
  <si>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</si>
  <si>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</si>
  <si>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</si>
  <si>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</si>
  <si>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</si>
  <si>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</si>
  <si>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</si>
  <si>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</si>
  <si>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</si>
  <si>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</si>
  <si>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</si>
  <si>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</si>
  <si>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</si>
  <si>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</si>
  <si>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</si>
  <si>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</si>
  <si>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</si>
  <si>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</si>
  <si>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</si>
  <si>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</si>
  <si>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</si>
  <si>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</si>
  <si>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</si>
  <si>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</si>
  <si>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</si>
  <si>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</si>
  <si>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</si>
  <si>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</si>
  <si>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</si>
  <si>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</si>
  <si>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</si>
  <si>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</si>
  <si>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</si>
  <si>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</si>
  <si>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</si>
  <si>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</si>
  <si>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</si>
  <si>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</si>
  <si>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</si>
  <si>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</si>
  <si>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</si>
  <si>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</si>
  <si>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</si>
  <si>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</si>
  <si>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</si>
  <si>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</si>
  <si>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</si>
  <si>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</si>
  <si>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</si>
  <si>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</si>
  <si>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</si>
  <si>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</si>
  <si>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</si>
  <si>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</si>
  <si>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</si>
  <si>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</si>
  <si>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</si>
  <si>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</si>
  <si>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</si>
  <si>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</si>
  <si>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</si>
  <si>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</si>
  <si>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</si>
  <si>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</si>
  <si>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</si>
  <si>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</si>
  <si>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</si>
  <si>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</si>
  <si>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</si>
  <si>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</si>
  <si>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</si>
  <si>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</si>
  <si>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</si>
  <si>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</si>
  <si>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</si>
  <si>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</si>
  <si>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</si>
  <si>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</si>
  <si>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</si>
  <si>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</si>
  <si>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</si>
  <si>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</si>
  <si>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</si>
  <si>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</si>
  <si>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</si>
  <si>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</si>
  <si>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</si>
  <si>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</si>
  <si>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</si>
  <si>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</si>
  <si>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</si>
  <si>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</si>
  <si>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</si>
  <si>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</si>
  <si>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</si>
  <si>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</si>
  <si>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</si>
  <si>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</si>
  <si>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</si>
  <si>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</si>
  <si>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</si>
  <si>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</si>
  <si>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</si>
  <si>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</si>
  <si>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</si>
  <si>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</si>
  <si>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</si>
  <si>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</si>
  <si>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</si>
  <si>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</si>
  <si>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</si>
  <si>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</si>
  <si>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</si>
  <si>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</si>
  <si>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</si>
  <si>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</si>
  <si>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</si>
  <si>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</si>
  <si>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</si>
  <si>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</si>
  <si>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</si>
  <si>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</si>
  <si>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</si>
  <si>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</si>
  <si>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</si>
  <si>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</si>
  <si>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</si>
  <si>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</si>
  <si>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</si>
  <si>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</si>
  <si>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</si>
  <si>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</si>
  <si>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</si>
  <si>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</si>
  <si>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</si>
  <si>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</si>
  <si>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</si>
  <si>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</si>
  <si>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</si>
  <si>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</si>
  <si>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</si>
  <si>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</si>
  <si>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</si>
  <si>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</si>
  <si>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</si>
  <si>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</si>
  <si>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</si>
  <si>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</si>
  <si>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</si>
  <si>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</si>
  <si>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</si>
  <si>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</si>
  <si>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</si>
  <si>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</si>
  <si>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</si>
  <si>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</si>
  <si>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</si>
  <si>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</si>
  <si>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</si>
  <si>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</si>
  <si>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</si>
  <si>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</si>
  <si>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</si>
  <si>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</si>
  <si>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</si>
  <si>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</si>
  <si>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</si>
  <si>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</si>
  <si>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</si>
  <si>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</si>
  <si>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</si>
  <si>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</si>
  <si>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</si>
  <si>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</si>
  <si>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</si>
  <si>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</si>
  <si>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</si>
  <si>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</si>
  <si>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</si>
  <si>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</si>
  <si>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</si>
  <si>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</si>
  <si>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</si>
  <si>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</si>
  <si>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</si>
  <si>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</si>
  <si>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</si>
  <si>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</si>
  <si>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</si>
  <si>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</si>
  <si>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</si>
  <si>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</si>
  <si>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</si>
  <si>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</si>
  <si>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</si>
  <si>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</si>
  <si>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</si>
  <si>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</si>
  <si>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</si>
  <si>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</si>
  <si>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</si>
  <si>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</si>
  <si>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</si>
  <si>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</si>
  <si>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</si>
  <si>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</si>
  <si>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</si>
  <si>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</si>
  <si>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</si>
  <si>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</si>
  <si>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</si>
  <si>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</si>
  <si>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</si>
  <si>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</si>
  <si>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</si>
  <si>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</si>
  <si>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</si>
  <si>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</si>
  <si>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</si>
  <si>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</si>
  <si>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</si>
  <si>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</si>
  <si>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</si>
  <si>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</si>
  <si>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</si>
  <si>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</si>
  <si>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</si>
  <si>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</si>
  <si>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</si>
  <si>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</si>
  <si>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</si>
  <si>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</si>
  <si>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</si>
  <si>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</si>
  <si>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</si>
  <si>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</si>
  <si>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</si>
  <si>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</si>
  <si>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</si>
  <si>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</si>
  <si>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</si>
  <si>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</si>
  <si>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</si>
  <si>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</si>
  <si>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</si>
  <si>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</si>
  <si>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</si>
  <si>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</si>
  <si>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</si>
  <si>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</si>
  <si>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</si>
  <si>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</si>
  <si>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</si>
  <si>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</si>
  <si>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</si>
  <si>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</si>
  <si>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</si>
  <si>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</si>
  <si>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</si>
  <si>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</si>
  <si>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</si>
  <si>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</si>
  <si>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</si>
  <si>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</si>
  <si>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</si>
  <si>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</si>
  <si>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</si>
  <si>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</si>
  <si>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</si>
  <si>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</si>
  <si>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</si>
  <si>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</si>
  <si>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</si>
  <si>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</si>
  <si>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</si>
  <si>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</si>
  <si>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</si>
  <si>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</si>
  <si>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</si>
  <si>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</si>
  <si>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</si>
  <si>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</si>
  <si>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</si>
  <si>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</si>
  <si>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</si>
  <si>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</si>
  <si>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</si>
  <si>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</si>
  <si>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</si>
  <si>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</si>
  <si>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</si>
  <si>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</si>
  <si>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</si>
  <si>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</si>
  <si>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</si>
  <si>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</si>
  <si>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</si>
  <si>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</si>
  <si>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</si>
  <si>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</si>
  <si>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</si>
  <si>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</si>
  <si>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</si>
  <si>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</si>
  <si>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</si>
  <si>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</si>
  <si>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</si>
  <si>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</si>
  <si>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</si>
  <si>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</si>
  <si>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</si>
  <si>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</si>
  <si>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</si>
  <si>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</si>
  <si>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</si>
  <si>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</si>
  <si>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</si>
  <si>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</si>
  <si>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</si>
  <si>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</si>
  <si>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</si>
  <si>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</si>
  <si>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</si>
  <si>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</si>
  <si>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</si>
  <si>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</si>
  <si>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</si>
  <si>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</si>
  <si>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</si>
  <si>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</si>
  <si>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</si>
  <si>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</si>
  <si>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</si>
  <si>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</si>
  <si>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</si>
  <si>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</si>
  <si>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</si>
  <si>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</si>
  <si>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</si>
  <si>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</si>
  <si>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</si>
  <si>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</si>
  <si>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</si>
  <si>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</si>
  <si>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</si>
  <si>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</si>
  <si>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</si>
  <si>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</si>
  <si>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</si>
  <si>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</si>
  <si>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</si>
  <si>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</si>
  <si>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</si>
  <si>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</si>
  <si>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</si>
  <si>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</si>
  <si>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</si>
  <si>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</si>
  <si>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</si>
  <si>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</si>
  <si>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</si>
  <si>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</si>
  <si>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</si>
  <si>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</si>
  <si>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</si>
  <si>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</si>
  <si>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</si>
  <si>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</si>
  <si>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</si>
  <si>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</si>
  <si>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</si>
  <si>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</si>
  <si>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</si>
  <si>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</si>
  <si>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</si>
  <si>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</si>
  <si>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</si>
  <si>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</si>
  <si>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</si>
  <si>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</si>
  <si>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</si>
  <si>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</si>
  <si>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</si>
  <si>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</si>
  <si>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</si>
  <si>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</si>
  <si>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</si>
  <si>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</si>
  <si>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</si>
  <si>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</si>
  <si>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</si>
  <si>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</si>
  <si>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</si>
  <si>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</si>
  <si>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</si>
  <si>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</si>
  <si>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</si>
  <si>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</si>
  <si>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</si>
  <si>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</si>
  <si>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</si>
  <si>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</si>
  <si>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</si>
  <si>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</si>
  <si>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</si>
  <si>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</si>
  <si>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</si>
  <si>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</si>
  <si>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</si>
  <si>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</si>
  <si>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</si>
  <si>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</si>
  <si>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</si>
  <si>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</si>
  <si>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</si>
  <si>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</si>
  <si>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</si>
  <si>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</si>
  <si>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</si>
  <si>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</si>
  <si>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</si>
  <si>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</si>
  <si>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</si>
  <si>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</si>
  <si>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</si>
  <si>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</si>
  <si>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</si>
  <si>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</si>
  <si>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</si>
  <si>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</si>
  <si>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</si>
  <si>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</si>
  <si>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</si>
  <si>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</si>
  <si>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</si>
  <si>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</si>
  <si>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</si>
  <si>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</si>
  <si>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</si>
  <si>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</si>
  <si>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</si>
  <si>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</si>
  <si>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</si>
  <si>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</si>
  <si>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</si>
  <si>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</si>
  <si>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</si>
  <si>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</si>
  <si>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</si>
  <si>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</si>
  <si>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</si>
  <si>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</si>
  <si>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</si>
  <si>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</si>
  <si>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</si>
  <si>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</si>
  <si>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</si>
  <si>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</si>
  <si>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</si>
  <si>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</si>
  <si>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</si>
  <si>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</si>
  <si>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</si>
  <si>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</si>
  <si>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</si>
  <si>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</si>
  <si>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</si>
  <si>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</si>
  <si>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</si>
  <si>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</si>
  <si>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</si>
  <si>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</si>
  <si>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</si>
  <si>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</si>
  <si>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</si>
  <si>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</si>
  <si>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</si>
  <si>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</si>
  <si>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</si>
  <si>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</si>
  <si>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</si>
  <si>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</si>
  <si>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</si>
  <si>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</si>
  <si>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</si>
  <si>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</si>
  <si>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</si>
  <si>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</si>
  <si>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</si>
  <si>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</si>
  <si>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</si>
  <si>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</si>
  <si>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</si>
  <si>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</si>
  <si>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</si>
  <si>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</si>
  <si>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</si>
  <si>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</si>
  <si>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</si>
  <si>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</si>
  <si>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</si>
  <si>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</si>
  <si>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</si>
  <si>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</si>
  <si>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</si>
  <si>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</si>
  <si>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</si>
  <si>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</si>
  <si>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</si>
  <si>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</si>
  <si>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</si>
  <si>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</si>
  <si>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</si>
  <si>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</si>
  <si>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</si>
  <si>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</si>
  <si>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</si>
  <si>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</si>
  <si>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</si>
  <si>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</si>
  <si>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</si>
  <si>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</si>
  <si>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</si>
  <si>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</si>
  <si>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</si>
  <si>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</si>
  <si>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</si>
  <si>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</si>
  <si>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</si>
  <si>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</si>
  <si>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</si>
  <si>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</si>
  <si>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</si>
  <si>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</si>
  <si>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</si>
  <si>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</si>
  <si>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</si>
  <si>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</si>
  <si>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</si>
  <si>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</si>
  <si>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</si>
  <si>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</si>
  <si>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</si>
  <si>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</si>
  <si>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</si>
  <si>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</si>
  <si>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</si>
  <si>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</si>
  <si>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</si>
  <si>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</si>
  <si>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</si>
  <si>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</si>
  <si>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</si>
  <si>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</si>
  <si>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</si>
  <si>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</si>
  <si>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</si>
  <si>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</si>
  <si>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</si>
  <si>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</si>
  <si>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</si>
  <si>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</si>
  <si>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</si>
  <si>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</si>
  <si>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</si>
  <si>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</si>
  <si>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</si>
  <si>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</si>
  <si>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</si>
  <si>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</si>
  <si>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</si>
  <si>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</si>
  <si>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</si>
  <si>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</si>
  <si>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</si>
  <si>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</si>
  <si>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</si>
  <si>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</si>
  <si>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</si>
  <si>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</si>
  <si>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</si>
  <si>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</si>
  <si>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</si>
  <si>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</si>
  <si>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</si>
  <si>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</si>
  <si>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</si>
  <si>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</si>
  <si>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</si>
  <si>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</si>
  <si>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</si>
  <si>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</si>
  <si>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</si>
  <si>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</si>
  <si>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</si>
  <si>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</si>
  <si>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</si>
  <si>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</si>
  <si>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</si>
  <si>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</si>
  <si>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</si>
  <si>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</si>
  <si>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</si>
  <si>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</si>
  <si>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</si>
  <si>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</si>
  <si>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</si>
  <si>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</si>
  <si>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</si>
  <si>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</si>
  <si>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</si>
  <si>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</si>
  <si>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</si>
  <si>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</si>
  <si>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</si>
  <si>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</si>
  <si>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</si>
  <si>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</si>
  <si>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</si>
  <si>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</si>
  <si>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</si>
  <si>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</si>
  <si>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</si>
  <si>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</si>
  <si>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</si>
  <si>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</si>
  <si>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</si>
  <si>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</si>
  <si>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</si>
  <si>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</si>
  <si>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</si>
  <si>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</si>
  <si>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</si>
  <si>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</si>
  <si>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</si>
  <si>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</si>
  <si>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</si>
  <si>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</si>
  <si>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</si>
  <si>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</si>
  <si>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</si>
  <si>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</si>
  <si>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</si>
  <si>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</si>
  <si>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</si>
  <si>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</si>
  <si>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</si>
  <si>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</si>
  <si>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</si>
  <si>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</si>
  <si>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</si>
  <si>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</si>
  <si>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</si>
  <si>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</si>
  <si>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</si>
  <si>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</si>
  <si>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</si>
  <si>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</si>
  <si>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</si>
  <si>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</si>
  <si>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</si>
  <si>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</si>
  <si>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</si>
  <si>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</si>
  <si>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</si>
  <si>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</si>
  <si>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</si>
  <si>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</si>
  <si>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</si>
  <si>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</si>
  <si>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</si>
  <si>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</si>
  <si>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</si>
  <si>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</si>
  <si>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</si>
  <si>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</si>
  <si>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</si>
  <si>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</si>
  <si>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</si>
  <si>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</si>
  <si>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</si>
  <si>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</si>
  <si>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</si>
  <si>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</si>
  <si>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</si>
  <si>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</si>
  <si>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</si>
  <si>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</si>
  <si>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</si>
  <si>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</si>
  <si>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</si>
  <si>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</si>
  <si>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</si>
  <si>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</si>
  <si>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</si>
  <si>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</si>
  <si>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</si>
  <si>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</si>
  <si>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</si>
  <si>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</si>
  <si>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</si>
  <si>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</si>
  <si>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</si>
  <si>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</si>
  <si>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</si>
  <si>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</si>
  <si>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</si>
  <si>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</si>
  <si>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</si>
  <si>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</si>
  <si>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</si>
  <si>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</si>
  <si>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</si>
  <si>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</si>
  <si>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</si>
  <si>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</si>
  <si>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</si>
  <si>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</si>
  <si>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</si>
  <si>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</si>
  <si>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</si>
  <si>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</si>
  <si>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</si>
  <si>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</si>
  <si>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</si>
  <si>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</si>
  <si>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</si>
  <si>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</si>
  <si>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</si>
  <si>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</si>
  <si>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</si>
  <si>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</si>
  <si>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</si>
  <si>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</si>
  <si>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</si>
  <si>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</si>
  <si>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</si>
  <si>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</si>
  <si>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</si>
  <si>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</si>
  <si>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</si>
  <si>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</si>
  <si>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</si>
  <si>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</si>
  <si>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</si>
  <si>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</si>
  <si>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</si>
  <si>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</si>
  <si>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</si>
  <si>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</si>
  <si>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</si>
  <si>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</si>
  <si>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</si>
  <si>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</si>
  <si>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</si>
  <si>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</si>
  <si>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</si>
  <si>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</si>
  <si>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</si>
  <si>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</si>
  <si>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</si>
  <si>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</si>
  <si>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</si>
  <si>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</si>
  <si>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</si>
  <si>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</si>
  <si>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</si>
  <si>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</si>
  <si>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</si>
  <si>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</si>
  <si>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</si>
  <si>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</si>
  <si>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</si>
  <si>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</si>
  <si>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</si>
  <si>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</si>
  <si>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</si>
  <si>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</si>
  <si>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</si>
  <si>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</si>
  <si>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</si>
  <si>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</si>
  <si>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</si>
  <si>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</si>
  <si>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</si>
  <si>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</si>
  <si>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</si>
  <si>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</si>
  <si>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</si>
  <si>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</si>
  <si>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</si>
  <si>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</si>
  <si>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</si>
  <si>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</si>
  <si>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</si>
  <si>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</si>
  <si>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</si>
  <si>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</si>
  <si>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</si>
  <si>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</si>
  <si>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</si>
  <si>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</si>
  <si>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</si>
  <si>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</si>
  <si>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</si>
  <si>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</si>
  <si>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</si>
  <si>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</si>
  <si>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</si>
  <si>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</si>
  <si>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</si>
  <si>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</si>
  <si>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</si>
  <si>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</si>
  <si>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</si>
  <si>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</si>
  <si>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</si>
  <si>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</si>
  <si>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</si>
  <si>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</si>
  <si>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</si>
  <si>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</si>
  <si>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</si>
  <si>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</si>
  <si>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</si>
  <si>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</si>
  <si>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</si>
  <si>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</si>
  <si>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</si>
  <si>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</si>
  <si>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</si>
  <si>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</si>
  <si>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</si>
  <si>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</si>
  <si>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</si>
  <si>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</si>
  <si>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</si>
  <si>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</si>
  <si>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</si>
  <si>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</si>
  <si>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</si>
  <si>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</si>
  <si>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</si>
  <si>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</si>
  <si>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</si>
  <si>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</si>
  <si>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</si>
  <si>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</si>
  <si>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</si>
  <si>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</si>
  <si>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</si>
  <si>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</si>
  <si>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</si>
  <si>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</si>
  <si>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</si>
  <si>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</si>
  <si>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</si>
  <si>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</si>
  <si>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</si>
  <si>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</si>
  <si>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</si>
  <si>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</si>
  <si>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</si>
  <si>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</si>
  <si>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</si>
  <si>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</si>
  <si>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</si>
  <si>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</si>
  <si>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</si>
  <si>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</si>
  <si>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</si>
  <si>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</si>
  <si>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</si>
  <si>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</si>
  <si>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</si>
  <si>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</si>
  <si>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</si>
  <si>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</si>
  <si>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</si>
  <si>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</si>
  <si>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</si>
  <si>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</si>
  <si>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</si>
  <si>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</si>
  <si>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</si>
  <si>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</si>
  <si>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</si>
  <si>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</si>
  <si>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</si>
  <si>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</si>
  <si>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</si>
  <si>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</si>
  <si>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</si>
  <si>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</si>
  <si>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</si>
  <si>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</si>
  <si>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</si>
  <si>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</si>
  <si>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</si>
  <si>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</si>
  <si>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</si>
  <si>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</si>
  <si>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</si>
  <si>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</si>
  <si>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</si>
  <si>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</si>
  <si>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</si>
  <si>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</si>
  <si>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</si>
  <si>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</si>
  <si>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</si>
  <si>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</si>
  <si>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</si>
  <si>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</si>
  <si>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</si>
  <si>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</si>
  <si>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</si>
  <si>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</si>
  <si>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</si>
  <si>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</si>
  <si>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</si>
  <si>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</si>
  <si>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</si>
  <si>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</si>
  <si>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</si>
  <si>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</si>
  <si>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</si>
  <si>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</si>
  <si>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</si>
  <si>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</si>
  <si>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</si>
  <si>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</si>
  <si>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</si>
  <si>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</si>
  <si>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</si>
  <si>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</si>
  <si>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</si>
  <si>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</si>
  <si>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</si>
  <si>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</si>
  <si>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</si>
  <si>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</si>
  <si>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</si>
  <si>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</si>
  <si>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</si>
  <si>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</si>
  <si>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</si>
  <si>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</si>
  <si>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</si>
  <si>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</si>
  <si>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</si>
  <si>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</si>
  <si>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</si>
  <si>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</si>
  <si>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</si>
  <si>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</si>
  <si>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</si>
  <si>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</si>
  <si>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</si>
  <si>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</si>
  <si>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</si>
  <si>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</si>
  <si>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</si>
  <si>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</si>
  <si>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</si>
  <si>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</si>
  <si>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</si>
  <si>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</si>
  <si>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</si>
  <si>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</si>
  <si>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</si>
  <si>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</si>
  <si>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</si>
  <si>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</si>
  <si>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</si>
  <si>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</si>
  <si>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</si>
  <si>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</si>
  <si>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</si>
  <si>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</si>
  <si>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</si>
  <si>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</si>
  <si>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</si>
  <si>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</si>
  <si>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</si>
  <si>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</si>
  <si>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</si>
  <si>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</si>
  <si>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</si>
  <si>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</si>
  <si>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</si>
  <si>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</si>
  <si>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</si>
  <si>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</si>
  <si>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</si>
  <si>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</si>
  <si>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</si>
  <si>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</si>
  <si>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</si>
  <si>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</si>
  <si>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</si>
  <si>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</si>
  <si>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</si>
  <si>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</si>
  <si>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</si>
  <si>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</si>
  <si>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</si>
  <si>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</si>
  <si>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</si>
  <si>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</si>
  <si>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</si>
  <si>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</si>
  <si>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</si>
  <si>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</si>
  <si>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</si>
  <si>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</si>
  <si>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</si>
  <si>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</si>
  <si>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</si>
  <si>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</si>
  <si>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</si>
  <si>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</si>
  <si>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</si>
  <si>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</si>
  <si>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</si>
  <si>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</si>
  <si>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</si>
  <si>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</si>
  <si>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</si>
  <si>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</si>
  <si>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</si>
  <si>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</si>
  <si>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</si>
  <si>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</si>
  <si>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</si>
  <si>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</si>
  <si>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</si>
  <si>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</si>
  <si>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</si>
  <si>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</si>
  <si>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</si>
  <si>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</si>
  <si>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</si>
  <si>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</si>
  <si>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</si>
  <si>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</si>
  <si>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</si>
  <si>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</si>
  <si>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</si>
  <si>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</si>
  <si>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</si>
  <si>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</si>
  <si>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</si>
  <si>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</si>
  <si>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</si>
  <si>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</si>
  <si>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</si>
  <si>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</si>
  <si>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</si>
  <si>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</si>
  <si>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</si>
  <si>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</si>
  <si>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</si>
  <si>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</si>
  <si>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</si>
  <si>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</si>
  <si>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</si>
  <si>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</si>
  <si>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</si>
  <si>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</si>
  <si>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</si>
  <si>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</si>
  <si>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</si>
  <si>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</si>
  <si>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</si>
  <si>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</si>
  <si>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</si>
  <si>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</si>
  <si>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</si>
  <si>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</si>
  <si>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</si>
  <si>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</si>
  <si>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</si>
  <si>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</si>
  <si>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</si>
  <si>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</si>
  <si>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</si>
  <si>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</si>
  <si>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</si>
  <si>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</si>
  <si>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</si>
  <si>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</si>
  <si>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</si>
  <si>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</si>
  <si>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</si>
  <si>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</si>
  <si>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</si>
  <si>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</si>
  <si>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</si>
  <si>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</si>
  <si>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</si>
  <si>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</si>
  <si>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</si>
  <si>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</si>
  <si>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</si>
  <si>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</si>
  <si>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</si>
  <si>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</si>
  <si>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</si>
  <si>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</si>
  <si>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</si>
  <si>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</si>
  <si>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</si>
  <si>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</si>
  <si>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</si>
  <si>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</si>
  <si>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</si>
  <si>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</si>
  <si>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</si>
  <si>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</si>
  <si>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</si>
  <si>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</si>
  <si>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</si>
  <si>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</si>
  <si>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</si>
  <si>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</si>
  <si>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</si>
  <si>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</si>
  <si>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</si>
  <si>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</si>
  <si>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</si>
  <si>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</si>
  <si>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</si>
  <si>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</si>
  <si>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</si>
  <si>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</si>
  <si>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</si>
  <si>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</si>
  <si>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</si>
  <si>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</si>
  <si>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</si>
  <si>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</si>
  <si>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</si>
  <si>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</si>
  <si>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</si>
  <si>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</si>
  <si>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</si>
  <si>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</si>
  <si>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</si>
  <si>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</si>
  <si>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</si>
  <si>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</si>
  <si>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</si>
  <si>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</si>
  <si>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</si>
  <si>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</si>
  <si>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</si>
  <si>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</si>
  <si>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</si>
  <si>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</si>
  <si>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</si>
  <si>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</si>
  <si>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</si>
  <si>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</si>
  <si>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</si>
  <si>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</si>
  <si>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</si>
  <si>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</si>
  <si>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</si>
  <si>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</si>
  <si>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</si>
  <si>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</si>
  <si>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</si>
  <si>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</si>
  <si>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</si>
  <si>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</si>
  <si>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</si>
  <si>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</si>
  <si>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</si>
  <si>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</si>
  <si>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</si>
  <si>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</si>
  <si>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</si>
  <si>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</si>
  <si>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</si>
  <si>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</si>
  <si>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</si>
  <si>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</si>
  <si>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</si>
  <si>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</si>
  <si>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</si>
  <si>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</si>
  <si>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</si>
  <si>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</si>
  <si>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</si>
  <si>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</si>
  <si>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</si>
  <si>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</si>
  <si>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</si>
  <si>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</si>
  <si>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</si>
  <si>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</si>
  <si>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</si>
  <si>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</si>
  <si>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</si>
  <si>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</si>
  <si>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</si>
  <si>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</si>
  <si>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</si>
  <si>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</si>
  <si>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</si>
  <si>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</si>
  <si>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</si>
  <si>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</si>
  <si>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</si>
  <si>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</si>
  <si>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</si>
  <si>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</si>
  <si>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</si>
  <si>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</si>
  <si>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</si>
  <si>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</si>
  <si>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</si>
  <si>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</si>
  <si>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</si>
  <si>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</si>
  <si>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</si>
  <si>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</si>
  <si>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</si>
  <si>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</si>
  <si>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</si>
  <si>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</si>
  <si>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</si>
  <si>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</si>
  <si>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</si>
  <si>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</si>
  <si>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</si>
  <si>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</si>
  <si>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</si>
  <si>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</si>
  <si>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</si>
  <si>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</si>
  <si>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</si>
  <si>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</si>
  <si>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</si>
  <si>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</si>
  <si>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</si>
  <si>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</si>
  <si>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</si>
  <si>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</si>
  <si>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</si>
  <si>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</si>
  <si>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</si>
  <si>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</si>
  <si>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</si>
  <si>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</si>
  <si>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</si>
  <si>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</si>
  <si>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</si>
  <si>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</si>
  <si>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</si>
  <si>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</si>
  <si>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</si>
  <si>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</si>
  <si>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</si>
  <si>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</si>
  <si>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</si>
  <si>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</si>
  <si>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</si>
  <si>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</si>
  <si>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</si>
  <si>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</si>
  <si>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</si>
  <si>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</si>
  <si>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</si>
  <si>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</si>
  <si>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</si>
  <si>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</si>
  <si>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</si>
  <si>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</si>
  <si>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</si>
  <si>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</si>
  <si>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</si>
  <si>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</si>
  <si>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</si>
  <si>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</si>
  <si>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</si>
  <si>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</si>
  <si>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</si>
  <si>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</si>
  <si>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</si>
  <si>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</si>
  <si>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</si>
  <si>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</si>
  <si>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</si>
  <si>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</si>
  <si>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</si>
  <si>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</si>
  <si>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</si>
  <si>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</si>
  <si>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</si>
  <si>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</si>
  <si>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</si>
  <si>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</si>
  <si>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</si>
  <si>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</si>
  <si>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</si>
  <si>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</si>
  <si>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</si>
  <si>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</si>
  <si>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</si>
  <si>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</si>
  <si>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</si>
  <si>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</si>
  <si>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</si>
  <si>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</si>
  <si>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</si>
  <si>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</si>
  <si>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</si>
  <si>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</si>
  <si>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</si>
  <si>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</si>
  <si>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</si>
  <si>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</si>
  <si>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</si>
  <si>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</si>
  <si>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</si>
  <si>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</si>
  <si>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</si>
  <si>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</si>
  <si>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</si>
  <si>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</si>
  <si>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</si>
  <si>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</si>
  <si>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</si>
  <si>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</si>
  <si>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</si>
  <si>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</si>
  <si>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</si>
  <si>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</si>
  <si>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</si>
  <si>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</si>
  <si>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</si>
  <si>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</si>
  <si>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</si>
  <si>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</si>
  <si>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</si>
  <si>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</si>
  <si>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</si>
  <si>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</si>
  <si>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</si>
  <si>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</si>
  <si>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</si>
  <si>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</si>
  <si>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</si>
  <si>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</si>
  <si>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</si>
  <si>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</si>
  <si>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</si>
  <si>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</si>
  <si>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</si>
  <si>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</si>
  <si>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</si>
  <si>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</si>
  <si>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</si>
  <si>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</si>
  <si>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</si>
  <si>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</si>
  <si>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</si>
  <si>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</si>
  <si>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</si>
  <si>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</si>
  <si>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</si>
  <si>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</si>
  <si>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</si>
  <si>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</si>
  <si>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</si>
  <si>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</si>
  <si>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</si>
  <si>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</si>
  <si>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</si>
  <si>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</si>
  <si>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</si>
  <si>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</si>
  <si>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</si>
  <si>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</si>
  <si>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</si>
  <si>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</si>
  <si>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</si>
  <si>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</si>
  <si>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</si>
  <si>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</si>
  <si>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</si>
  <si>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</si>
  <si>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</si>
  <si>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</si>
  <si>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</si>
  <si>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</si>
  <si>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</si>
  <si>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</si>
  <si>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</si>
  <si>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</si>
  <si>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</si>
  <si>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</si>
  <si>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</si>
  <si>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</si>
  <si>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</si>
  <si>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</si>
  <si>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</si>
  <si>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</si>
  <si>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</si>
  <si>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</si>
  <si>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</si>
  <si>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</si>
  <si>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</si>
  <si>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</si>
  <si>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</si>
  <si>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</si>
  <si>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</si>
  <si>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</si>
  <si>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</si>
  <si>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</si>
  <si>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</si>
  <si>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</si>
  <si>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</si>
  <si>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</si>
  <si>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</si>
  <si>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</si>
  <si>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</si>
  <si>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</si>
  <si>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</si>
  <si>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</si>
  <si>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</si>
  <si>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</si>
  <si>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</si>
  <si>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</si>
  <si>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</si>
  <si>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</si>
  <si>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</si>
  <si>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</si>
  <si>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</si>
  <si>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</si>
  <si>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</si>
  <si>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</si>
  <si>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</si>
  <si>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</si>
  <si>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</si>
  <si>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</si>
  <si>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</si>
  <si>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</si>
  <si>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</si>
  <si>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</si>
  <si>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</si>
  <si>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</si>
  <si>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</si>
  <si>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</si>
  <si>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</si>
  <si>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</si>
  <si>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</si>
  <si>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</si>
  <si>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</si>
  <si>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</si>
  <si>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</si>
  <si>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</si>
  <si>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</si>
  <si>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</si>
  <si>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</si>
  <si>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</si>
  <si>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</si>
  <si>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</si>
  <si>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</si>
  <si>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</si>
  <si>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</si>
  <si>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</si>
  <si>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</si>
  <si>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</si>
  <si>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</si>
  <si>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</si>
  <si>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</si>
  <si>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</si>
  <si>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</si>
  <si>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</si>
  <si>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</si>
  <si>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</si>
  <si>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</si>
  <si>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</si>
  <si>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</si>
  <si>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</si>
  <si>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</si>
  <si>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</si>
  <si>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</si>
  <si>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</si>
  <si>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</si>
  <si>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</si>
  <si>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</si>
  <si>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</si>
  <si>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</si>
  <si>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</si>
  <si>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</si>
  <si>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</si>
  <si>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</si>
  <si>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</si>
  <si>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</si>
  <si>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</si>
  <si>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</si>
  <si>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</si>
  <si>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</si>
  <si>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</si>
  <si>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</si>
  <si>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</si>
  <si>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</si>
  <si>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</si>
  <si>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</si>
  <si>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</si>
  <si>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</si>
  <si>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</si>
  <si>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</si>
  <si>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</si>
  <si>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</si>
  <si>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</si>
  <si>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</si>
  <si>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</si>
  <si>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</si>
  <si>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</si>
  <si>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</si>
  <si>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</si>
  <si>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</si>
  <si>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</si>
  <si>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</si>
  <si>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</si>
  <si>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</si>
  <si>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</si>
  <si>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</si>
  <si>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</si>
  <si>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</si>
  <si>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</si>
  <si>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</si>
  <si>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</si>
  <si>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</si>
  <si>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</si>
  <si>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</si>
  <si>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</si>
  <si>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</si>
  <si>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</si>
  <si>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</si>
  <si>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</si>
  <si>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</si>
  <si>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</si>
  <si>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</si>
  <si>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</si>
  <si>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</si>
  <si>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</si>
  <si>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</si>
  <si>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</si>
  <si>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</si>
  <si>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</si>
  <si>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</si>
  <si>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</si>
  <si>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</si>
  <si>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</si>
  <si>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</si>
  <si>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</si>
  <si>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</si>
  <si>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</si>
  <si>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</si>
  <si>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</si>
  <si>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</si>
  <si>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</si>
  <si>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</si>
  <si>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</si>
  <si>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</si>
  <si>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</si>
  <si>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</si>
  <si>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</si>
  <si>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</si>
  <si>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</si>
  <si>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</si>
  <si>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</si>
  <si>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</si>
  <si>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</si>
  <si>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</si>
  <si>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</si>
  <si>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</si>
  <si>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</si>
  <si>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</si>
  <si>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</si>
  <si>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</si>
  <si>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</si>
  <si>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</si>
  <si>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</si>
  <si>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</si>
  <si>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</si>
  <si>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</si>
  <si>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</si>
  <si>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</si>
  <si>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</si>
  <si>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</si>
  <si>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</si>
  <si>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</si>
  <si>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</si>
  <si>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</si>
  <si>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</si>
  <si>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</si>
  <si>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</si>
  <si>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</si>
  <si>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</si>
  <si>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</si>
  <si>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</si>
  <si>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</si>
  <si>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</si>
  <si>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</si>
  <si>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</si>
  <si>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</si>
  <si>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</si>
  <si>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</si>
  <si>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</si>
  <si>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</si>
  <si>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</si>
  <si>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</si>
  <si>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</si>
  <si>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</si>
  <si>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</si>
  <si>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</si>
  <si>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</si>
  <si>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</si>
  <si>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</si>
  <si>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</si>
  <si>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</si>
  <si>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</si>
  <si>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</si>
  <si>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</si>
  <si>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</si>
  <si>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</si>
  <si>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</si>
  <si>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</si>
  <si>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</si>
  <si>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</si>
  <si>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</si>
  <si>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</si>
  <si>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</si>
  <si>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</si>
  <si>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</si>
  <si>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</si>
  <si>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</si>
  <si>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</si>
  <si>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</si>
  <si>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</si>
  <si>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</si>
  <si>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</si>
  <si>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</si>
  <si>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</si>
  <si>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</si>
  <si>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</si>
  <si>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</si>
  <si>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</si>
  <si>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</si>
  <si>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</si>
  <si>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</si>
  <si>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</si>
  <si>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</si>
  <si>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</si>
  <si>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</si>
  <si>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</si>
  <si>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</si>
  <si>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</si>
  <si>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</si>
  <si>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</si>
  <si>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</si>
  <si>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</si>
  <si>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</si>
  <si>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</si>
  <si>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</si>
  <si>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</si>
  <si>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</si>
  <si>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</si>
  <si>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</si>
  <si>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</si>
  <si>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</si>
  <si>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</si>
  <si>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</si>
  <si>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</si>
  <si>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</si>
  <si>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</si>
  <si>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</si>
  <si>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</si>
  <si>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</si>
  <si>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</si>
  <si>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</si>
  <si>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</si>
  <si>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</si>
  <si>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</si>
  <si>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</si>
  <si>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</si>
  <si>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</si>
  <si>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</si>
  <si>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</si>
  <si>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</si>
  <si>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</si>
  <si>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</si>
  <si>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</si>
  <si>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</si>
  <si>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</si>
  <si>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</si>
  <si>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</si>
  <si>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</si>
  <si>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</si>
  <si>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</si>
  <si>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</si>
  <si>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</si>
  <si>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</si>
  <si>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</si>
  <si>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</si>
  <si>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</si>
  <si>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</si>
  <si>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</si>
  <si>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</si>
  <si>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</si>
  <si>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</si>
  <si>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</si>
  <si>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</si>
  <si>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</si>
  <si>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</si>
  <si>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</si>
  <si>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</si>
  <si>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</si>
  <si>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</si>
  <si>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</si>
  <si>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</si>
  <si>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</si>
  <si>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</si>
  <si>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</si>
  <si>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</si>
  <si>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</si>
  <si>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</si>
  <si>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</si>
  <si>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</si>
  <si>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</si>
  <si>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</si>
  <si>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</si>
  <si>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</si>
  <si>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</si>
  <si>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</si>
  <si>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</si>
  <si>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</si>
  <si>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</si>
  <si>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</si>
  <si>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</si>
  <si>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</si>
  <si>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</si>
  <si>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</si>
  <si>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</si>
  <si>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</si>
  <si>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</si>
  <si>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</si>
  <si>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</si>
  <si>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</si>
  <si>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</si>
  <si>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</si>
  <si>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</si>
  <si>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</si>
  <si>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</si>
  <si>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</si>
  <si>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</si>
  <si>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</si>
  <si>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</si>
  <si>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</si>
  <si>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</si>
  <si>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</si>
  <si>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</si>
  <si>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</si>
  <si>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</si>
  <si>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</si>
  <si>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</si>
  <si>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</si>
  <si>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</si>
  <si>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</si>
  <si>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</si>
  <si>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</si>
  <si>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</si>
  <si>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</si>
  <si>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</si>
  <si>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</si>
  <si>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</si>
  <si>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</si>
  <si>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</si>
  <si>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</si>
  <si>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</si>
  <si>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</si>
  <si>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</si>
  <si>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</si>
  <si>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</si>
  <si>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</si>
  <si>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</si>
  <si>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</si>
  <si>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</si>
  <si>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</si>
  <si>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</si>
  <si>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</si>
  <si>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</si>
  <si>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</si>
  <si>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</si>
  <si>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</si>
  <si>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</si>
  <si>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</si>
  <si>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</si>
  <si>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</si>
  <si>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</si>
  <si>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</si>
  <si>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</si>
  <si>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</si>
  <si>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</si>
  <si>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</si>
  <si>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</si>
  <si>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</si>
  <si>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</si>
  <si>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</si>
  <si>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</si>
  <si>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</si>
  <si>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</si>
  <si>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</si>
  <si>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</si>
  <si>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</si>
  <si>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</si>
  <si>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</si>
  <si>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</si>
  <si>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</si>
  <si>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</si>
  <si>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</si>
  <si>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</si>
  <si>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</si>
  <si>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</si>
  <si>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</si>
  <si>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</si>
  <si>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</si>
  <si>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</si>
  <si>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</si>
  <si>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</si>
  <si>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</si>
  <si>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</si>
  <si>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</si>
  <si>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</si>
  <si>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</si>
  <si>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</si>
  <si>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</si>
  <si>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</si>
  <si>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</si>
  <si>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</si>
  <si>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</si>
  <si>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</si>
  <si>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</si>
  <si>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</si>
  <si>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</si>
  <si>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</si>
  <si>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</si>
  <si>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</si>
  <si>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</si>
  <si>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</si>
  <si>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</si>
  <si>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</si>
  <si>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</si>
  <si>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</si>
  <si>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</si>
  <si>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</si>
  <si>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</si>
  <si>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</si>
  <si>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</si>
  <si>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</si>
  <si>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</si>
  <si>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</si>
  <si>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</si>
  <si>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</si>
  <si>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</si>
  <si>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</si>
  <si>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</si>
  <si>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</si>
  <si>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</si>
  <si>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</si>
  <si>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</si>
  <si>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</si>
  <si>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</si>
  <si>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</si>
  <si>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</si>
  <si>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</si>
  <si>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</si>
  <si>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</si>
  <si>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</si>
  <si>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</si>
  <si>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</si>
  <si>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</si>
  <si>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</si>
  <si>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</si>
  <si>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</si>
  <si>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</si>
  <si>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</si>
  <si>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</si>
  <si>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</si>
  <si>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</si>
  <si>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</si>
  <si>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</si>
  <si>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</si>
  <si>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</si>
  <si>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</si>
  <si>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</si>
  <si>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</si>
  <si>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</si>
  <si>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</si>
  <si>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</si>
  <si>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</si>
  <si>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</si>
  <si>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</si>
  <si>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</si>
  <si>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</si>
  <si>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</si>
  <si>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</si>
  <si>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</si>
  <si>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</si>
  <si>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</si>
  <si>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</si>
  <si>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</si>
  <si>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</si>
  <si>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</si>
  <si>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</si>
  <si>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</si>
  <si>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</si>
  <si>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</si>
  <si>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</si>
  <si>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</si>
  <si>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</si>
  <si>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</si>
  <si>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</si>
  <si>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</si>
  <si>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</si>
  <si>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</si>
  <si>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</si>
  <si>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</si>
  <si>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</si>
  <si>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</si>
  <si>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</si>
  <si>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</si>
  <si>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</si>
  <si>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</si>
  <si>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</si>
  <si>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</si>
  <si>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</si>
  <si>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</si>
  <si>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</si>
  <si>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</si>
  <si>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</si>
  <si>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</si>
  <si>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</si>
  <si>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</si>
  <si>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</si>
  <si>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</si>
  <si>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</si>
  <si>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</si>
  <si>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</si>
  <si>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</si>
  <si>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</si>
  <si>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</si>
  <si>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</si>
  <si>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</si>
  <si>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</si>
  <si>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</si>
  <si>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</si>
  <si>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</si>
  <si>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</si>
  <si>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</si>
  <si>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</si>
  <si>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</si>
  <si>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</si>
  <si>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</si>
  <si>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</si>
  <si>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</si>
  <si>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</si>
  <si>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</si>
  <si>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</si>
  <si>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</si>
  <si>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</si>
  <si>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</si>
  <si>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</si>
  <si>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</si>
  <si>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</si>
  <si>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</si>
  <si>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</si>
  <si>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</si>
  <si>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</si>
  <si>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</si>
  <si>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</si>
  <si>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</si>
  <si>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</si>
  <si>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</si>
  <si>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</si>
  <si>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</si>
  <si>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</si>
  <si>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</si>
  <si>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</si>
  <si>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</si>
  <si>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</si>
  <si>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</si>
  <si>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</si>
  <si>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</si>
  <si>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</si>
  <si>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</si>
  <si>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</si>
  <si>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</si>
  <si>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</si>
  <si>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</si>
  <si>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</si>
  <si>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</si>
  <si>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</si>
  <si>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</si>
  <si>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</si>
  <si>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</si>
  <si>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</si>
  <si>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</si>
  <si>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</si>
  <si>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</si>
  <si>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</si>
  <si>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</si>
  <si>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</si>
  <si>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</si>
  <si>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</si>
  <si>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</si>
  <si>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</si>
  <si>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</si>
  <si>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</si>
  <si>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</si>
  <si>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</si>
  <si>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</si>
  <si>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</si>
  <si>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</si>
  <si>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</si>
  <si>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</si>
  <si>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</si>
  <si>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</si>
  <si>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</si>
  <si>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</si>
  <si>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</si>
  <si>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</si>
  <si>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</si>
  <si>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</si>
  <si>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</si>
  <si>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</si>
  <si>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</si>
  <si>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</si>
  <si>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</si>
  <si>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</si>
  <si>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</si>
  <si>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</si>
  <si>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</si>
  <si>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</si>
  <si>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</si>
  <si>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</si>
  <si>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</si>
  <si>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</si>
  <si>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</si>
  <si>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</si>
  <si>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</si>
  <si>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</si>
  <si>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</si>
  <si>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</si>
  <si>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</si>
  <si>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</si>
  <si>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</si>
  <si>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</si>
  <si>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</si>
  <si>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</si>
  <si>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</si>
  <si>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</si>
  <si>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</si>
  <si>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</si>
  <si>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</si>
  <si>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</si>
  <si>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</si>
  <si>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</si>
  <si>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</si>
  <si>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</si>
  <si>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</si>
  <si>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</si>
  <si>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</si>
  <si>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</si>
  <si>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</si>
  <si>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</si>
  <si>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</si>
  <si>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</si>
  <si>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</si>
  <si>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</si>
  <si>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</si>
  <si>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</si>
  <si>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</si>
  <si>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</si>
  <si>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</si>
  <si>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</si>
  <si>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</si>
  <si>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</si>
  <si>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</si>
  <si>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</si>
  <si>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</si>
  <si>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</si>
  <si>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</si>
  <si>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</si>
  <si>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</si>
  <si>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</si>
  <si>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</si>
  <si>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</si>
  <si>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</si>
  <si>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</si>
  <si>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</si>
  <si>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</si>
  <si>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</si>
  <si>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</si>
  <si>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</si>
  <si>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</si>
  <si>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</si>
  <si>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</si>
  <si>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</si>
  <si>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</si>
  <si>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</si>
  <si>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</si>
  <si>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</si>
  <si>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</si>
  <si>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</si>
  <si>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</si>
  <si>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</si>
  <si>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</si>
  <si>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</si>
  <si>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</si>
  <si>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</si>
  <si>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</si>
  <si>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</si>
  <si>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</si>
  <si>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</si>
  <si>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</si>
  <si>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</si>
  <si>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</si>
  <si>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</si>
  <si>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</si>
  <si>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</si>
  <si>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</si>
  <si>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</si>
  <si>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</si>
  <si>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</si>
  <si>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</si>
  <si>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</si>
  <si>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</si>
  <si>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</si>
  <si>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</si>
  <si>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</si>
  <si>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</si>
  <si>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</si>
  <si>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</si>
  <si>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</si>
  <si>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</si>
  <si>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</si>
  <si>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</si>
  <si>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</si>
  <si>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</si>
  <si>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</si>
  <si>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</si>
  <si>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</si>
  <si>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</si>
  <si>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</si>
  <si>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</si>
  <si>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</si>
  <si>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</si>
  <si>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</si>
  <si>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</si>
  <si>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</si>
  <si>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</si>
  <si>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</si>
  <si>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</si>
  <si>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</si>
  <si>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</si>
  <si>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</si>
  <si>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</si>
  <si>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</si>
  <si>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</si>
  <si>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</si>
  <si>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</si>
  <si>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</si>
  <si>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</si>
  <si>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</si>
  <si>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</si>
  <si>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</si>
  <si>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</si>
  <si>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</si>
  <si>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</si>
  <si>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</si>
  <si>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</si>
  <si>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</si>
  <si>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</si>
  <si>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</si>
  <si>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</si>
  <si>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</si>
  <si>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</si>
  <si>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</si>
  <si>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</si>
  <si>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</si>
  <si>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</si>
  <si>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</si>
  <si>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</si>
  <si>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</si>
  <si>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</si>
  <si>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</si>
  <si>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</si>
  <si>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</si>
  <si>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</si>
  <si>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</si>
  <si>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</si>
  <si>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</si>
  <si>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</si>
  <si>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</si>
  <si>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</si>
  <si>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</si>
  <si>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</si>
  <si>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</si>
  <si>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</si>
  <si>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</si>
  <si>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</si>
  <si>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</si>
  <si>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</si>
  <si>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</si>
  <si>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</si>
  <si>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</si>
  <si>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</si>
  <si>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</si>
  <si>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</si>
  <si>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</si>
  <si>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</si>
  <si>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</si>
  <si>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</si>
  <si>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</si>
  <si>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</si>
  <si>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</si>
  <si>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</si>
  <si>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</si>
  <si>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</si>
  <si>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</si>
  <si>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</si>
  <si>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</si>
  <si>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</si>
  <si>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</si>
  <si>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</si>
  <si>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</si>
  <si>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</si>
  <si>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</si>
  <si>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</si>
  <si>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</si>
  <si>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</si>
  <si>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</si>
  <si>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</si>
  <si>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</si>
  <si>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</si>
  <si>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</si>
  <si>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</si>
  <si>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</si>
  <si>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</si>
  <si>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</si>
  <si>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</si>
  <si>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</si>
  <si>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</si>
  <si>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</si>
  <si>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</si>
  <si>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</si>
  <si>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</si>
  <si>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</si>
  <si>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</si>
  <si>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</si>
  <si>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</si>
  <si>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</si>
  <si>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</si>
  <si>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</si>
  <si>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</si>
  <si>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</si>
  <si>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</si>
  <si>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</si>
  <si>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</si>
  <si>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</si>
  <si>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</si>
  <si>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</si>
  <si>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</si>
  <si>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</si>
  <si>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</si>
  <si>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</si>
  <si>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</si>
  <si>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</si>
  <si>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</si>
  <si>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</si>
  <si>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</si>
  <si>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</si>
  <si>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</si>
  <si>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</si>
  <si>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</si>
  <si>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</si>
  <si>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</si>
  <si>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</si>
  <si>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</si>
  <si>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</si>
  <si>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</si>
  <si>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</si>
  <si>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</si>
  <si>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</si>
  <si>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</si>
  <si>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</si>
  <si>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</si>
  <si>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</si>
  <si>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</si>
  <si>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</si>
  <si>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</si>
  <si>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</si>
  <si>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</si>
  <si>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</si>
  <si>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</si>
  <si>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</si>
  <si>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</si>
  <si>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</si>
  <si>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</si>
  <si>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</si>
  <si>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</si>
  <si>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</si>
  <si>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</si>
  <si>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</si>
  <si>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</si>
  <si>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</si>
  <si>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</si>
  <si>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</si>
  <si>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</si>
  <si>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</si>
  <si>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</si>
  <si>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</si>
  <si>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</si>
  <si>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</si>
  <si>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</si>
  <si>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</si>
  <si>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</si>
  <si>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</si>
  <si>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</si>
  <si>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</si>
  <si>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</si>
  <si>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</si>
  <si>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</si>
  <si>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</si>
  <si>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</si>
  <si>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</si>
  <si>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</si>
  <si>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</si>
  <si>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</si>
  <si>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</si>
  <si>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</si>
  <si>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</si>
  <si>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</si>
  <si>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</si>
  <si>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</si>
  <si>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</si>
  <si>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</si>
  <si>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</si>
  <si>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</si>
  <si>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</si>
  <si>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</si>
  <si>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</si>
  <si>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</si>
  <si>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</si>
  <si>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</si>
  <si>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</si>
  <si>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</si>
  <si>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</si>
  <si>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</si>
  <si>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</si>
  <si>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</si>
  <si>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</si>
  <si>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</si>
  <si>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</si>
  <si>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</si>
  <si>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</si>
  <si>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</si>
  <si>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</si>
  <si>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</si>
  <si>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</si>
  <si>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</si>
  <si>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</si>
  <si>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</si>
  <si>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</si>
  <si>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</si>
  <si>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</si>
  <si>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</si>
  <si>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</si>
  <si>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</si>
  <si>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</si>
  <si>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</si>
  <si>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</si>
  <si>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</si>
  <si>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</si>
  <si>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</si>
  <si>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</si>
  <si>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</si>
  <si>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</si>
  <si>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</si>
  <si>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</si>
  <si>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</si>
  <si>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</si>
  <si>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</si>
  <si>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</si>
  <si>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</si>
  <si>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</si>
  <si>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</si>
  <si>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</si>
  <si>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</si>
  <si>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</si>
  <si>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</si>
  <si>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</si>
  <si>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</si>
  <si>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</si>
  <si>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</si>
  <si>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</si>
  <si>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</si>
  <si>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</si>
  <si>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</si>
  <si>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</si>
  <si>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</si>
  <si>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</si>
  <si>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</si>
  <si>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</si>
  <si>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</si>
  <si>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</si>
  <si>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</si>
  <si>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</si>
  <si>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</si>
  <si>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</si>
  <si>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</si>
  <si>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</si>
  <si>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</si>
  <si>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</si>
  <si>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</si>
  <si>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</si>
  <si>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</si>
  <si>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</si>
  <si>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</si>
  <si>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</si>
  <si>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</si>
  <si>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</si>
  <si>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</si>
  <si>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</si>
  <si>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</si>
  <si>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</si>
  <si>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</si>
  <si>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</si>
  <si>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</si>
  <si>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</si>
  <si>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</si>
  <si>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</si>
  <si>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</si>
  <si>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</si>
  <si>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</si>
  <si>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</si>
  <si>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</si>
  <si>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</si>
  <si>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</si>
  <si>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</si>
  <si>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</si>
  <si>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</si>
  <si>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</si>
  <si>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</si>
  <si>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</si>
  <si>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</si>
  <si>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</si>
  <si>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</si>
  <si>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</si>
  <si>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</si>
  <si>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</si>
  <si>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</si>
  <si>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</si>
  <si>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</si>
  <si>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</si>
  <si>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</si>
  <si>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</si>
  <si>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</si>
  <si>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</si>
  <si>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</si>
  <si>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</si>
  <si>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</si>
  <si>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</si>
  <si>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</si>
  <si>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</si>
  <si>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</si>
  <si>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</si>
  <si>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</si>
  <si>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</si>
  <si>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</si>
  <si>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</si>
  <si>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</si>
  <si>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</si>
  <si>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</si>
  <si>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</si>
  <si>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</si>
  <si>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</si>
  <si>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</si>
  <si>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</si>
  <si>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</si>
  <si>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</si>
  <si>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</si>
  <si>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</si>
  <si>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</si>
  <si>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</si>
  <si>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</si>
  <si>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</si>
  <si>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</si>
  <si>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</si>
  <si>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</si>
  <si>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</si>
  <si>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</si>
  <si>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</si>
  <si>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</si>
  <si>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</si>
  <si>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</si>
  <si>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</si>
  <si>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</si>
  <si>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</si>
  <si>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</si>
  <si>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</si>
  <si>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</si>
  <si>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</si>
  <si>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</si>
  <si>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</si>
  <si>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</si>
  <si>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</si>
  <si>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</si>
  <si>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</si>
  <si>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</si>
  <si>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</si>
  <si>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</si>
  <si>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</si>
  <si>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</si>
  <si>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</si>
  <si>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</si>
  <si>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</si>
  <si>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</si>
  <si>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</si>
  <si>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</si>
  <si>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</si>
  <si>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</si>
  <si>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</si>
  <si>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</si>
  <si>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</si>
  <si>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</si>
  <si>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</si>
  <si>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</si>
  <si>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</si>
  <si>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</si>
  <si>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</si>
  <si>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</si>
  <si>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</si>
  <si>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</si>
  <si>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</si>
  <si>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</si>
  <si>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</si>
  <si>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</si>
  <si>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</si>
  <si>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</si>
  <si>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</si>
  <si>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</si>
  <si>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</si>
  <si>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</si>
  <si>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</si>
  <si>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</si>
  <si>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</si>
  <si>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</si>
  <si>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</si>
  <si>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</si>
  <si>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</si>
  <si>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</si>
  <si>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</si>
  <si>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</si>
  <si>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</si>
  <si>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</si>
  <si>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</si>
  <si>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</si>
  <si>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</si>
  <si>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</si>
  <si>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</si>
  <si>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</si>
  <si>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</si>
  <si>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</si>
  <si>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</si>
  <si>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</si>
  <si>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</si>
  <si>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</si>
  <si>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</si>
  <si>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</si>
  <si>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</si>
  <si>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</si>
  <si>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</si>
  <si>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</si>
  <si>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</si>
  <si>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</si>
  <si>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</si>
  <si>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</si>
  <si>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</si>
  <si>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</si>
  <si>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</si>
  <si>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</si>
  <si>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</si>
  <si>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</si>
  <si>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</si>
  <si>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</si>
  <si>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</si>
  <si>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</si>
  <si>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</si>
  <si>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</si>
  <si>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</si>
  <si>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</si>
  <si>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</si>
  <si>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</si>
  <si>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</si>
  <si>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</si>
  <si>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</si>
  <si>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</si>
  <si>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</si>
  <si>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</si>
  <si>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</si>
  <si>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</si>
  <si>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</si>
  <si>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</si>
  <si>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</si>
  <si>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</si>
  <si>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</si>
  <si>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</si>
  <si>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</si>
  <si>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</si>
  <si>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</si>
  <si>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</si>
  <si>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</si>
  <si>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</si>
  <si>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</si>
  <si>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</si>
  <si>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</si>
  <si>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</si>
  <si>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</si>
  <si>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</si>
  <si>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</si>
  <si>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</si>
  <si>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</si>
  <si>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</si>
  <si>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</si>
  <si>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</si>
  <si>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</si>
  <si>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</si>
  <si>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</si>
  <si>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</si>
  <si>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</si>
  <si>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</si>
  <si>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</si>
  <si>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</si>
  <si>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</si>
  <si>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</si>
  <si>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</si>
  <si>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</si>
  <si>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</si>
  <si>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</si>
  <si>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</si>
  <si>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</si>
  <si>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</si>
  <si>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</si>
  <si>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</si>
  <si>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</si>
  <si>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</si>
  <si>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</si>
  <si>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</si>
  <si>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</si>
  <si>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</si>
  <si>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</si>
  <si>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</si>
  <si>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</si>
  <si>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</si>
  <si>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</si>
  <si>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</si>
  <si>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</si>
  <si>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</si>
  <si>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</si>
  <si>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</si>
  <si>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</si>
  <si>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</si>
  <si>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</si>
  <si>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</si>
  <si>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</si>
  <si>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</si>
  <si>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</si>
  <si>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</si>
  <si>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</si>
  <si>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</si>
  <si>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</si>
  <si>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</si>
  <si>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</si>
  <si>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</si>
  <si>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</si>
  <si>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</si>
  <si>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</si>
  <si>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</si>
  <si>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</si>
  <si>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</si>
  <si>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</si>
  <si>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</si>
  <si>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</si>
  <si>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</si>
  <si>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</si>
  <si>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</si>
  <si>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</si>
  <si>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</si>
  <si>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</si>
  <si>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</si>
  <si>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</si>
  <si>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</si>
  <si>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</si>
  <si>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</si>
  <si>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</si>
  <si>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</si>
  <si>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</si>
  <si>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</si>
  <si>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</si>
  <si>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</si>
  <si>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</si>
  <si>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</si>
  <si>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</si>
  <si>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</si>
  <si>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</si>
  <si>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</si>
  <si>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</si>
  <si>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</si>
  <si>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</si>
  <si>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</si>
  <si>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</si>
  <si>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</si>
  <si>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</si>
  <si>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</si>
  <si>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</si>
  <si>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</si>
  <si>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</si>
  <si>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</si>
  <si>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</si>
  <si>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</si>
  <si>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</si>
  <si>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</si>
  <si>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</si>
  <si>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</si>
  <si>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</si>
  <si>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</si>
  <si>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</si>
  <si>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</si>
  <si>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</si>
  <si>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</si>
  <si>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</si>
  <si>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</si>
  <si>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</si>
  <si>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</si>
  <si>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</si>
  <si>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</si>
  <si>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</si>
  <si>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</si>
  <si>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</si>
  <si>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</si>
  <si>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</si>
  <si>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</si>
  <si>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</si>
  <si>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</si>
  <si>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</si>
  <si>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</si>
  <si>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</si>
  <si>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</si>
  <si>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</si>
  <si>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</si>
  <si>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</si>
  <si>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</si>
  <si>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</si>
  <si>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</si>
  <si>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</si>
  <si>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</si>
  <si>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</si>
  <si>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</si>
  <si>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</si>
  <si>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</si>
  <si>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</si>
  <si>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</si>
  <si>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</si>
  <si>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</si>
  <si>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</si>
  <si>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</si>
  <si>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</si>
  <si>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</si>
  <si>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</si>
  <si>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</si>
  <si>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</si>
  <si>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</si>
  <si>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</si>
  <si>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</si>
  <si>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</si>
  <si>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</si>
  <si>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</si>
  <si>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</si>
  <si>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</si>
  <si>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</si>
  <si>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</si>
  <si>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</si>
  <si>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</si>
  <si>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</si>
  <si>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</si>
  <si>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</si>
  <si>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</si>
  <si>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</si>
  <si>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</si>
  <si>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</si>
  <si>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</si>
  <si>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</si>
  <si>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</si>
  <si>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</si>
  <si>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</si>
  <si>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</si>
  <si>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</si>
  <si>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</si>
  <si>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</si>
  <si>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</si>
  <si>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</si>
  <si>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</si>
  <si>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</si>
  <si>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</si>
  <si>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</si>
  <si>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</si>
  <si>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</si>
  <si>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</si>
  <si>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</si>
  <si>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</si>
  <si>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</si>
  <si>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</si>
  <si>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</si>
  <si>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</si>
  <si>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</si>
  <si>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</si>
  <si>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</si>
  <si>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</si>
  <si>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</si>
  <si>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</si>
  <si>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</si>
  <si>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</si>
  <si>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</si>
  <si>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</si>
  <si>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</si>
  <si>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</si>
  <si>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</si>
  <si>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</si>
  <si>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</si>
  <si>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</si>
  <si>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</si>
  <si>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</si>
  <si>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</si>
  <si>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</si>
  <si>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</si>
  <si>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</si>
  <si>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</si>
  <si>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</si>
  <si>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</si>
  <si>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</si>
  <si>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</si>
  <si>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</si>
  <si>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</si>
  <si>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</si>
  <si>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</si>
  <si>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</si>
  <si>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</si>
  <si>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</si>
  <si>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</si>
  <si>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</si>
  <si>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</si>
  <si>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</si>
  <si>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</si>
  <si>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</si>
  <si>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</si>
  <si>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</si>
  <si>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</si>
  <si>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</si>
  <si>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</si>
  <si>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</si>
  <si>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</si>
  <si>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</si>
  <si>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</si>
  <si>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</si>
  <si>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</si>
  <si>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</si>
  <si>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</si>
  <si>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</si>
  <si>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</si>
  <si>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</si>
  <si>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</si>
  <si>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</si>
  <si>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</si>
  <si>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</si>
  <si>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</si>
  <si>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</si>
  <si>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</si>
  <si>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</si>
  <si>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</si>
  <si>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</si>
  <si>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</si>
  <si>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</si>
  <si>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</si>
  <si>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</si>
  <si>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</si>
  <si>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</si>
  <si>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</si>
  <si>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</si>
  <si>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</si>
  <si>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</si>
  <si>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</si>
  <si>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</si>
  <si>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</si>
  <si>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</si>
  <si>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</si>
  <si>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</si>
  <si>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</si>
  <si>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</si>
  <si>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</si>
  <si>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</si>
  <si>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</si>
  <si>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</si>
  <si>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</si>
  <si>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</si>
  <si>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</si>
  <si>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</si>
  <si>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</si>
  <si>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</si>
  <si>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</si>
  <si>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</si>
  <si>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</si>
  <si>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</si>
  <si>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</si>
  <si>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</si>
  <si>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</si>
  <si>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</si>
  <si>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</si>
  <si>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</si>
  <si>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</si>
  <si>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</si>
  <si>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</si>
  <si>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</si>
  <si>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</si>
  <si>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</si>
  <si>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</si>
  <si>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</si>
  <si>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</si>
  <si>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</si>
  <si>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</si>
  <si>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</si>
  <si>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</si>
  <si>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</si>
  <si>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</si>
  <si>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</si>
  <si>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</si>
  <si>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</si>
  <si>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</si>
  <si>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</si>
  <si>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</si>
  <si>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</si>
  <si>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</si>
  <si>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</si>
  <si>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</si>
  <si>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</si>
  <si>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</si>
  <si>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</si>
  <si>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</si>
  <si>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</si>
  <si>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</si>
  <si>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</si>
  <si>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</si>
  <si>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</si>
  <si>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</si>
  <si>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</si>
  <si>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</si>
  <si>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</si>
  <si>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</si>
  <si>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</si>
  <si>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</si>
  <si>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</si>
  <si>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</si>
  <si>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</si>
  <si>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</si>
  <si>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</si>
  <si>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</si>
  <si>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</si>
  <si>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</si>
  <si>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</si>
  <si>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</si>
  <si>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</si>
  <si>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</si>
  <si>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</si>
  <si>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</si>
  <si>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</si>
  <si>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</si>
  <si>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</si>
  <si>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</si>
  <si>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</si>
  <si>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</si>
  <si>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</si>
  <si>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</si>
  <si>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</si>
  <si>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</si>
  <si>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</si>
  <si>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</si>
  <si>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</si>
  <si>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</si>
  <si>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</si>
  <si>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</si>
  <si>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</si>
  <si>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</si>
  <si>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</si>
  <si>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</si>
  <si>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</si>
  <si>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</si>
  <si>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</si>
  <si>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</si>
  <si>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</si>
  <si>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</si>
  <si>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</si>
  <si>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</si>
  <si>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</si>
  <si>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</si>
  <si>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</si>
  <si>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</si>
  <si>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</si>
  <si>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</si>
  <si>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</si>
  <si>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</si>
  <si>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</si>
  <si>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</si>
  <si>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</si>
  <si>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</si>
  <si>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</si>
  <si>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</si>
  <si>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</si>
  <si>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</si>
  <si>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</si>
  <si>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</si>
  <si>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</si>
  <si>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</si>
  <si>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</si>
  <si>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</si>
  <si>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</si>
  <si>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</si>
  <si>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</si>
  <si>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</si>
  <si>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</si>
  <si>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</si>
  <si>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</si>
  <si>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</si>
  <si>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</si>
  <si>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</si>
  <si>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</si>
  <si>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</si>
  <si>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</si>
  <si>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</si>
  <si>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</si>
  <si>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</si>
  <si>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</si>
  <si>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</si>
  <si>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</si>
  <si>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</si>
  <si>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</si>
  <si>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</si>
  <si>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</si>
  <si>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</si>
  <si>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</si>
  <si>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</si>
  <si>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</si>
  <si>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</si>
  <si>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</si>
  <si>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</si>
  <si>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</si>
  <si>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</si>
  <si>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</si>
  <si>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</si>
  <si>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</si>
  <si>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</si>
  <si>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</si>
  <si>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</si>
  <si>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</si>
  <si>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</si>
  <si>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</si>
  <si>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</si>
  <si>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</si>
  <si>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</si>
  <si>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</si>
  <si>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</si>
  <si>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</si>
  <si>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</si>
  <si>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</si>
  <si>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</si>
  <si>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</si>
  <si>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</si>
  <si>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</si>
  <si>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</si>
  <si>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</si>
  <si>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</si>
  <si>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</si>
  <si>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</si>
  <si>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</si>
  <si>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</si>
  <si>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</si>
  <si>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</si>
  <si>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</si>
  <si>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</si>
  <si>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</si>
  <si>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</si>
  <si>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</si>
  <si>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</si>
  <si>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</si>
  <si>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</si>
  <si>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</si>
  <si>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</si>
  <si>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</si>
  <si>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</si>
  <si>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</si>
  <si>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</si>
  <si>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</si>
  <si>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</si>
  <si>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</si>
  <si>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</si>
  <si>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</si>
  <si>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</si>
  <si>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</si>
  <si>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</si>
  <si>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</si>
  <si>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</si>
  <si>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</si>
  <si>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</si>
  <si>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</si>
  <si>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</si>
  <si>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</si>
  <si>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</si>
  <si>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</si>
  <si>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</si>
  <si>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</si>
  <si>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</si>
  <si>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</si>
  <si>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</si>
  <si>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</si>
  <si>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</si>
  <si>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</si>
  <si>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</si>
  <si>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</si>
  <si>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</si>
  <si>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</si>
  <si>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</si>
  <si>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</si>
  <si>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</si>
  <si>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</si>
  <si>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</si>
  <si>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</si>
  <si>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</si>
  <si>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</si>
  <si>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</si>
  <si>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</si>
  <si>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</si>
  <si>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</si>
  <si>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</si>
  <si>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</si>
  <si>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</si>
  <si>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</si>
  <si>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</si>
  <si>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</si>
  <si>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</si>
  <si>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</si>
  <si>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</si>
  <si>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</si>
  <si>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</si>
  <si>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</si>
  <si>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</si>
  <si>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</si>
  <si>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</si>
  <si>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</si>
  <si>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</si>
  <si>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</si>
  <si>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</si>
  <si>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</si>
  <si>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</si>
  <si>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</si>
  <si>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</si>
  <si>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</si>
  <si>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</si>
  <si>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</si>
  <si>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</si>
  <si>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</si>
  <si>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</si>
  <si>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</si>
  <si>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</si>
  <si>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</si>
  <si>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</si>
  <si>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</si>
  <si>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</si>
  <si>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</si>
  <si>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</si>
  <si>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</si>
  <si>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</si>
  <si>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</si>
  <si>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</si>
  <si>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</si>
  <si>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</si>
  <si>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</si>
  <si>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</si>
  <si>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</si>
  <si>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</si>
  <si>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</si>
  <si>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</si>
  <si>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</si>
  <si>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</si>
  <si>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</si>
  <si>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</si>
  <si>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</si>
  <si>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</si>
  <si>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</si>
  <si>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</si>
  <si>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</si>
  <si>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</si>
  <si>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</si>
  <si>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</si>
  <si>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</si>
  <si>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</si>
  <si>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</si>
  <si>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</si>
  <si>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</si>
  <si>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</si>
  <si>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</si>
  <si>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</si>
  <si>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</si>
  <si>
    <t xml:space="preserve">Goal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</si>
  <si>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</si>
  <si>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</si>
  <si>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</si>
  <si>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</si>
  <si>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</si>
  <si>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</si>
  <si>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</si>
  <si>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</si>
  <si>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</si>
  <si>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</si>
  <si>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</si>
  <si>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</si>
  <si>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</si>
  <si>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for backers of successful campaigns</t>
  </si>
  <si>
    <t>Summary for Backers of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</si>
</sst>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  <xf numFmtId="0" fontId="2" fillId="0" borderId="0" xfId="0" applyFont="1" applyFill="1" applyBorder="1" applyAlignment="1">
      <alignment horizontal="centerContinuous"/>
    </xf>
    <xf numFmtId="165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Crowfunding</a:t>
            </a:r>
            <a:r>
              <a:rPr lang="en-AU" b="1" baseline="0"/>
              <a:t> </a:t>
            </a:r>
            <a:r>
              <a:rPr lang="en-AU" b="1"/>
              <a:t>States</a:t>
            </a:r>
            <a:r>
              <a:rPr lang="en-AU" b="1" baseline="0"/>
              <a:t> for Different Category</a:t>
            </a:r>
            <a:endParaRPr lang="en-A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0-4474-A143-F2ABE9D1166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0-4474-A143-F2ABE9D1166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0-4474-A143-F2ABE9D1166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C0-4474-A143-F2ABE9D1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5207112"/>
        <c:axId val="495208752"/>
      </c:barChart>
      <c:catAx>
        <c:axId val="49520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</a:t>
                </a:r>
                <a:r>
                  <a:rPr lang="en-US" altLang="zh-CN" b="1"/>
                  <a:t>ategory</a:t>
                </a:r>
                <a:endParaRPr lang="en-AU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08752"/>
        <c:crosses val="autoZero"/>
        <c:auto val="1"/>
        <c:lblAlgn val="ctr"/>
        <c:lblOffset val="100"/>
        <c:noMultiLvlLbl val="0"/>
      </c:catAx>
      <c:valAx>
        <c:axId val="4952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baseline="0">
                    <a:effectLst/>
                  </a:rPr>
                  <a:t>Crowfunding Quantity</a:t>
                </a:r>
                <a:endParaRPr lang="en-AU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0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Crowfunding states</a:t>
            </a:r>
            <a:r>
              <a:rPr lang="en-AU" b="1" baseline="0"/>
              <a:t> </a:t>
            </a:r>
            <a:r>
              <a:rPr lang="en-AU" b="1"/>
              <a:t>for Different Sub-</a:t>
            </a:r>
            <a:r>
              <a:rPr lang="en-AU" b="1" baseline="0"/>
              <a:t>Category</a:t>
            </a:r>
            <a:endParaRPr lang="en-A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E-4A59-AA26-C4891451CEF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E-4A59-AA26-C4891451CEF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E-4A59-AA26-C4891451CEF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7E-4A59-AA26-C4891451C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894600"/>
        <c:axId val="652896568"/>
      </c:barChart>
      <c:catAx>
        <c:axId val="652894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96568"/>
        <c:crosses val="autoZero"/>
        <c:auto val="1"/>
        <c:lblAlgn val="ctr"/>
        <c:lblOffset val="100"/>
        <c:tickLblSkip val="1"/>
        <c:noMultiLvlLbl val="0"/>
      </c:catAx>
      <c:valAx>
        <c:axId val="65289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baseline="0">
                    <a:effectLst/>
                  </a:rPr>
                  <a:t>Crowfunding Q</a:t>
                </a:r>
                <a:r>
                  <a:rPr lang="en-US" altLang="zh-CN" sz="1000" b="1" i="0" u="none" strike="noStrike" baseline="0">
                    <a:effectLst/>
                  </a:rPr>
                  <a:t>uantity</a:t>
                </a:r>
                <a:endParaRPr lang="en-AU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9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[StarterBook.xlsx]Trend Over Months!PivotTable3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C</a:t>
            </a:r>
            <a:r>
              <a:rPr lang="en-US" altLang="zh-CN" b="1"/>
              <a:t>rowdfunding</a:t>
            </a:r>
            <a:r>
              <a:rPr lang="en-US" altLang="zh-CN" b="1" baseline="0"/>
              <a:t> Sates Trend</a:t>
            </a:r>
            <a:endParaRPr lang="en-A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Over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'Trend Over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Over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4-436D-82D8-5D2E1B649847}"/>
            </c:ext>
          </c:extLst>
        </c:ser>
        <c:ser>
          <c:idx val="1"/>
          <c:order val="1"/>
          <c:tx>
            <c:strRef>
              <c:f>'Trend Over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'Trend Over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Over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4-436D-82D8-5D2E1B649847}"/>
            </c:ext>
          </c:extLst>
        </c:ser>
        <c:ser>
          <c:idx val="2"/>
          <c:order val="2"/>
          <c:tx>
            <c:strRef>
              <c:f>'Trend Over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'Trend Over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Over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4-436D-82D8-5D2E1B64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841192"/>
        <c:axId val="656841520"/>
      </c:lineChart>
      <c:catAx>
        <c:axId val="656841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41520"/>
        <c:crosses val="autoZero"/>
        <c:auto val="1"/>
        <c:lblAlgn val="ctr"/>
        <c:lblOffset val="100"/>
        <c:noMultiLvlLbl val="0"/>
      </c:catAx>
      <c:valAx>
        <c:axId val="65684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baseline="0">
                    <a:effectLst/>
                  </a:rPr>
                  <a:t>C</a:t>
                </a:r>
                <a:r>
                  <a:rPr lang="en-US" sz="1000" b="1" i="0" u="none" strike="noStrike" baseline="0">
                    <a:effectLst/>
                  </a:rPr>
                  <a:t>rowdfunding Quantity</a:t>
                </a:r>
                <a:endParaRPr lang="en-AU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4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Sate percentages for different goal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Comparison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Comparison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Comparison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9-4CCB-B1F9-C682841B16C7}"/>
            </c:ext>
          </c:extLst>
        </c:ser>
        <c:ser>
          <c:idx val="1"/>
          <c:order val="1"/>
          <c:tx>
            <c:strRef>
              <c:f>'Goal Comparison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'Goal Comparison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Comparison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9-4CCB-B1F9-C682841B16C7}"/>
            </c:ext>
          </c:extLst>
        </c:ser>
        <c:ser>
          <c:idx val="2"/>
          <c:order val="2"/>
          <c:tx>
            <c:strRef>
              <c:f>'Goal Comparison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Comparison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Comparison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59-4CCB-B1F9-C682841B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834304"/>
        <c:axId val="656832992"/>
      </c:lineChart>
      <c:catAx>
        <c:axId val="65683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Goal</a:t>
                </a:r>
                <a:r>
                  <a:rPr lang="en-AU" b="1" baseline="0"/>
                  <a:t> Group</a:t>
                </a:r>
                <a:endParaRPr lang="en-AU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32992"/>
        <c:crosses val="autoZero"/>
        <c:auto val="1"/>
        <c:lblAlgn val="ctr"/>
        <c:lblOffset val="100"/>
        <c:tickLblSkip val="1"/>
        <c:noMultiLvlLbl val="0"/>
      </c:catAx>
      <c:valAx>
        <c:axId val="6568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Percentage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0</xdr:row>
      <xdr:rowOff>177800</xdr:rowOff>
    </xdr:from>
    <xdr:to>
      <xdr:col>16</xdr:col>
      <xdr:colOff>120650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C014D-4E53-4C8A-953B-0F243F5F2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5</xdr:row>
      <xdr:rowOff>0</xdr:rowOff>
    </xdr:from>
    <xdr:to>
      <xdr:col>17</xdr:col>
      <xdr:colOff>514350</xdr:colOff>
      <xdr:row>27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ADAE1-16F1-4C4C-8C72-C75329069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44450</xdr:rowOff>
    </xdr:from>
    <xdr:to>
      <xdr:col>15</xdr:col>
      <xdr:colOff>101600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FB5EF-BE83-4563-8736-F8BAFF7FC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15</xdr:row>
      <xdr:rowOff>88900</xdr:rowOff>
    </xdr:from>
    <xdr:to>
      <xdr:col>7</xdr:col>
      <xdr:colOff>1079500</xdr:colOff>
      <xdr:row>33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25809-A529-4E8E-AB17-A575BD41B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19</xdr:row>
      <xdr:rowOff>146050</xdr:rowOff>
    </xdr:from>
    <xdr:to>
      <xdr:col>12</xdr:col>
      <xdr:colOff>12700</xdr:colOff>
      <xdr:row>26</xdr:row>
      <xdr:rowOff>146050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E12D60-4952-4896-8C95-B60D4055414E}"/>
            </a:ext>
          </a:extLst>
        </xdr:cNvPr>
        <xdr:cNvSpPr txBox="1"/>
      </xdr:nvSpPr>
      <xdr:spPr>
        <a:xfrm>
          <a:off x="5765800" y="3657600"/>
          <a:ext cx="3187700" cy="128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1"/>
            <a:t>Use your data to determine whether the mean or the median summarizes the data more meaningfully.</a:t>
          </a:r>
        </a:p>
        <a:p>
          <a:endParaRPr lang="en-AU" sz="1100"/>
        </a:p>
        <a:p>
          <a:r>
            <a:rPr lang="en-AU" sz="1100"/>
            <a:t>No, either mean or median cannot summarize the data meaningfully. We would need other measures like range, skewness and kurtosis.</a:t>
          </a:r>
        </a:p>
      </xdr:txBody>
    </xdr:sp>
    <xdr:clientData/>
  </xdr:twoCellAnchor>
  <xdr:twoCellAnchor>
    <xdr:from>
      <xdr:col>7</xdr:col>
      <xdr:colOff>514350</xdr:colOff>
      <xdr:row>28</xdr:row>
      <xdr:rowOff>19050</xdr:rowOff>
    </xdr:from>
    <xdr:to>
      <xdr:col>12</xdr:col>
      <xdr:colOff>76200</xdr:colOff>
      <xdr:row>37</xdr:row>
      <xdr:rowOff>25400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75DD53E-2F69-4E93-A97D-544A369BB5B2}"/>
            </a:ext>
          </a:extLst>
        </xdr:cNvPr>
        <xdr:cNvSpPr txBox="1"/>
      </xdr:nvSpPr>
      <xdr:spPr>
        <a:xfrm>
          <a:off x="5753100" y="5187950"/>
          <a:ext cx="3263900" cy="1663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1"/>
            <a:t>Use your data to determine if there is more variability with successful or unsuccessful campaigns. Does this make sense? Why or why not?</a:t>
          </a:r>
        </a:p>
        <a:p>
          <a:endParaRPr lang="en-AU" sz="1100"/>
        </a:p>
        <a:p>
          <a:r>
            <a:rPr lang="en-AU" sz="1100"/>
            <a:t>The variance for the successful camaigns is higher. It makes sense because some campaigns need fewer investors to be successfully, while others may need more.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" refreshedDate="43864.566716666668" createdVersion="6" refreshedVersion="6" minRefreshableVersion="3" recordCount="4115" xr:uid="{E903BFDA-0E3C-44D4-90EC-DB71150FCADD}">
  <cacheSource type="worksheet">
    <worksheetSource ref="A1:T1048576" sheet="Datas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par="22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goal2" numFmtId="0" databaseField="0">
      <fieldGroup base="3">
        <discretePr count="446">
          <x v="41"/>
          <x v="61"/>
          <x v="301"/>
          <x v="58"/>
          <x v="158"/>
          <x v="0"/>
          <x v="36"/>
          <x v="48"/>
          <x v="0"/>
          <x v="0"/>
          <x v="1"/>
          <x v="134"/>
          <x v="16"/>
          <x v="0"/>
          <x v="73"/>
          <x v="0"/>
          <x v="325"/>
          <x v="105"/>
          <x v="294"/>
          <x v="143"/>
          <x v="309"/>
          <x v="0"/>
          <x v="113"/>
          <x v="0"/>
          <x v="268"/>
          <x v="131"/>
          <x v="5"/>
          <x v="0"/>
          <x v="332"/>
          <x v="115"/>
          <x v="0"/>
          <x v="124"/>
          <x v="87"/>
          <x v="40"/>
          <x v="65"/>
          <x v="42"/>
          <x v="91"/>
          <x v="0"/>
          <x v="0"/>
          <x v="26"/>
          <x v="0"/>
          <x v="0"/>
          <x v="326"/>
          <x v="290"/>
          <x v="295"/>
          <x v="272"/>
          <x v="0"/>
          <x v="319"/>
          <x v="284"/>
          <x v="287"/>
          <x v="0"/>
          <x v="30"/>
          <x v="297"/>
          <x v="0"/>
          <x v="180"/>
          <x v="262"/>
          <x v="171"/>
          <x v="200"/>
          <x v="186"/>
          <x v="182"/>
          <x v="215"/>
          <x v="222"/>
          <x v="8"/>
          <x v="167"/>
          <x v="211"/>
          <x v="226"/>
          <x v="234"/>
          <x v="250"/>
          <x v="0"/>
          <x v="240"/>
          <x v="0"/>
          <x v="252"/>
          <x v="207"/>
          <x v="99"/>
          <x v="203"/>
          <x v="196"/>
          <x v="0"/>
          <x v="0"/>
          <x v="78"/>
          <x v="153"/>
          <x v="247"/>
          <x v="311"/>
          <x v="229"/>
          <x v="80"/>
          <x v="18"/>
          <x v="0"/>
          <x v="251"/>
          <x v="257"/>
          <x v="133"/>
          <x v="130"/>
          <x v="231"/>
          <x v="125"/>
          <x v="145"/>
          <x v="83"/>
          <x v="188"/>
          <x v="121"/>
          <x v="184"/>
          <x v="56"/>
          <x v="0"/>
          <x v="177"/>
          <x v="127"/>
          <x v="160"/>
          <x v="104"/>
          <x v="210"/>
          <x v="0"/>
          <x v="6"/>
          <x v="141"/>
          <x v="89"/>
          <x v="69"/>
          <x v="142"/>
          <x v="175"/>
          <x v="122"/>
          <x v="54"/>
          <x v="47"/>
          <x v="149"/>
          <x v="21"/>
          <x v="0"/>
          <x v="331"/>
          <x v="179"/>
          <x v="0"/>
          <x v="77"/>
          <x v="0"/>
          <x v="81"/>
          <x v="0"/>
          <x v="62"/>
          <x v="116"/>
          <x v="0"/>
          <x v="176"/>
          <x v="195"/>
          <x v="46"/>
          <x v="151"/>
          <x v="307"/>
          <x v="0"/>
          <x v="302"/>
          <x v="323"/>
          <x v="223"/>
          <x v="148"/>
          <x v="242"/>
          <x v="183"/>
          <x v="259"/>
          <x v="0"/>
          <x v="178"/>
          <x v="123"/>
          <x v="197"/>
          <x v="27"/>
          <x v="74"/>
          <x v="0"/>
          <x v="0"/>
          <x v="0"/>
          <x v="225"/>
          <x v="191"/>
          <x v="67"/>
          <x v="209"/>
          <x v="322"/>
          <x v="86"/>
          <x v="303"/>
          <x v="253"/>
          <x v="237"/>
          <x v="72"/>
          <x v="274"/>
          <x v="132"/>
          <x v="193"/>
          <x v="174"/>
          <x v="230"/>
          <x v="218"/>
          <x v="119"/>
          <x v="164"/>
          <x v="128"/>
          <x v="0"/>
          <x v="38"/>
          <x v="271"/>
          <x v="162"/>
          <x v="0"/>
          <x v="0"/>
          <x v="0"/>
          <x v="0"/>
          <x v="316"/>
          <x v="0"/>
          <x v="102"/>
          <x v="0"/>
          <x v="0"/>
          <x v="0"/>
          <x v="101"/>
          <x v="0"/>
          <x v="0"/>
          <x v="267"/>
          <x v="129"/>
          <x v="0"/>
          <x v="44"/>
          <x v="0"/>
          <x v="0"/>
          <x v="0"/>
          <x v="0"/>
          <x v="0"/>
          <x v="93"/>
          <x v="0"/>
          <x v="52"/>
          <x v="166"/>
          <x v="34"/>
          <x v="172"/>
          <x v="0"/>
          <x v="217"/>
          <x v="201"/>
          <x v="245"/>
          <x v="57"/>
          <x v="194"/>
          <x v="204"/>
          <x v="0"/>
          <x v="31"/>
          <x v="0"/>
          <x v="0"/>
          <x v="0"/>
          <x v="283"/>
          <x v="276"/>
          <x v="170"/>
          <x v="82"/>
          <x v="246"/>
          <x v="190"/>
          <x v="0"/>
          <x v="51"/>
          <x v="23"/>
          <x v="4"/>
          <x v="43"/>
          <x v="114"/>
          <x v="0"/>
          <x v="0"/>
          <x v="94"/>
          <x v="97"/>
          <x v="126"/>
          <x v="95"/>
          <x v="111"/>
          <x v="32"/>
          <x v="327"/>
          <x v="22"/>
          <x v="106"/>
          <x v="79"/>
          <x v="70"/>
          <x v="220"/>
          <x v="11"/>
          <x v="238"/>
          <x v="163"/>
          <x v="60"/>
          <x v="212"/>
          <x v="0"/>
          <x v="0"/>
          <x v="14"/>
          <x v="312"/>
          <x v="154"/>
          <x v="137"/>
          <x v="25"/>
          <x v="0"/>
          <x v="270"/>
          <x v="278"/>
          <x v="187"/>
          <x v="0"/>
          <x v="0"/>
          <x v="108"/>
          <x v="0"/>
          <x v="146"/>
          <x v="260"/>
          <x v="159"/>
          <x v="136"/>
          <x v="0"/>
          <x v="169"/>
          <x v="147"/>
          <x v="157"/>
          <x v="109"/>
          <x v="0"/>
          <x v="0"/>
          <x v="269"/>
          <x v="0"/>
          <x v="75"/>
          <x v="0"/>
          <x v="0"/>
          <x v="304"/>
          <x v="24"/>
          <x v="0"/>
          <x v="275"/>
          <x v="35"/>
          <x v="3"/>
          <x v="2"/>
          <x v="96"/>
          <x v="0"/>
          <x v="0"/>
          <x v="59"/>
          <x v="0"/>
          <x v="138"/>
          <x v="140"/>
          <x v="161"/>
          <x v="92"/>
          <x v="117"/>
          <x v="9"/>
          <x v="216"/>
          <x v="289"/>
          <x v="273"/>
          <x v="0"/>
          <x v="0"/>
          <x v="50"/>
          <x v="298"/>
          <x v="19"/>
          <x v="199"/>
          <x v="155"/>
          <x v="313"/>
          <x v="235"/>
          <x v="279"/>
          <x v="0"/>
          <x v="192"/>
          <x v="236"/>
          <x v="221"/>
          <x v="213"/>
          <x v="135"/>
          <x v="0"/>
          <x v="28"/>
          <x v="139"/>
          <x v="185"/>
          <x v="0"/>
          <x v="198"/>
          <x v="0"/>
          <x v="227"/>
          <x v="300"/>
          <x v="181"/>
          <x v="219"/>
          <x v="144"/>
          <x v="232"/>
          <x v="173"/>
          <x v="281"/>
          <x v="282"/>
          <x v="7"/>
          <x v="266"/>
          <x v="296"/>
          <x v="110"/>
          <x v="37"/>
          <x v="264"/>
          <x v="0"/>
          <x v="299"/>
          <x v="0"/>
          <x v="55"/>
          <x v="20"/>
          <x v="0"/>
          <x v="63"/>
          <x v="239"/>
          <x v="107"/>
          <x v="280"/>
          <x v="244"/>
          <x v="189"/>
          <x v="241"/>
          <x v="208"/>
          <x v="98"/>
          <x v="214"/>
          <x v="206"/>
          <x v="156"/>
          <x v="0"/>
          <x v="0"/>
          <x v="318"/>
          <x v="49"/>
          <x v="118"/>
          <x v="0"/>
          <x v="324"/>
          <x v="0"/>
          <x v="328"/>
          <x v="293"/>
          <x v="228"/>
          <x v="168"/>
          <x v="150"/>
          <x v="258"/>
          <x v="265"/>
          <x v="0"/>
          <x v="0"/>
          <x v="15"/>
          <x v="0"/>
          <x v="0"/>
          <x v="152"/>
          <x v="112"/>
          <x v="306"/>
          <x v="0"/>
          <x v="68"/>
          <x v="53"/>
          <x v="88"/>
          <x v="0"/>
          <x v="0"/>
          <x v="256"/>
          <x v="261"/>
          <x v="205"/>
          <x v="0"/>
          <x v="29"/>
          <x v="64"/>
          <x v="39"/>
          <x v="254"/>
          <x v="249"/>
          <x v="0"/>
          <x v="224"/>
          <x v="90"/>
          <x v="165"/>
          <x v="0"/>
          <x v="12"/>
          <x v="202"/>
          <x v="248"/>
          <x v="243"/>
          <x v="321"/>
          <x v="255"/>
          <x v="13"/>
          <x v="76"/>
          <x v="0"/>
          <x v="277"/>
          <x v="71"/>
          <x v="0"/>
          <x v="0"/>
          <x v="33"/>
          <x v="330"/>
          <x v="0"/>
          <x v="0"/>
          <x v="0"/>
          <x v="329"/>
          <x v="314"/>
          <x v="320"/>
          <x v="291"/>
          <x v="0"/>
          <x v="317"/>
          <x v="100"/>
          <x v="286"/>
          <x v="310"/>
          <x v="285"/>
          <x v="292"/>
          <x v="0"/>
          <x v="0"/>
          <x v="0"/>
          <x v="84"/>
          <x v="233"/>
          <x v="0"/>
          <x v="0"/>
          <x v="103"/>
          <x v="0"/>
          <x v="315"/>
          <x v="66"/>
          <x v="0"/>
          <x v="308"/>
          <x v="17"/>
          <x v="120"/>
          <x v="85"/>
          <x v="10"/>
          <x v="45"/>
          <x v="305"/>
          <x v="0"/>
          <x v="0"/>
          <x v="288"/>
          <x v="263"/>
        </discretePr>
        <groupItems count="333">
          <s v="Group2"/>
          <s v="5000"/>
          <s v="5050"/>
          <s v="5105"/>
          <s v="5200"/>
          <s v="5250"/>
          <s v="5400"/>
          <s v="5494"/>
          <s v="5500"/>
          <s v="5555.55"/>
          <s v="5600"/>
          <s v="5800"/>
          <s v="5845"/>
          <s v="5862"/>
          <s v="5875"/>
          <s v="5999"/>
          <s v="6000"/>
          <s v="6048"/>
          <s v="6300"/>
          <s v="6350"/>
          <s v="6450"/>
          <s v="6500"/>
          <s v="6700"/>
          <s v="6750"/>
          <s v="6900"/>
          <s v="6999"/>
          <s v="7000"/>
          <s v="7175"/>
          <s v="7200"/>
          <s v="7214"/>
          <s v="7500"/>
          <s v="7501"/>
          <s v="7534"/>
          <s v="7750"/>
          <s v="7777"/>
          <s v="7900"/>
          <s v="8000"/>
          <s v="8012"/>
          <s v="8200"/>
          <s v="8300"/>
          <s v="8400"/>
          <s v="8500"/>
          <s v="8600"/>
          <s v="8750"/>
          <s v="8800"/>
          <s v="8880"/>
          <s v="8888"/>
          <s v="8925"/>
          <s v="9000"/>
          <s v="9041"/>
          <s v="9072"/>
          <s v="9300"/>
          <s v="9500"/>
          <s v="9600"/>
          <s v="9665"/>
          <s v="9800"/>
          <s v="9850"/>
          <s v="9999"/>
          <s v="10000"/>
          <s v="10050"/>
          <s v="10115"/>
          <s v="10275"/>
          <s v="10500"/>
          <s v="10557"/>
          <s v="10600"/>
          <s v="11000"/>
          <s v="11140"/>
          <s v="11180"/>
          <s v="11200"/>
          <s v="11260"/>
          <s v="11500"/>
          <s v="11737"/>
          <s v="11999"/>
          <s v="12000"/>
          <s v="12001"/>
          <s v="12100"/>
          <s v="12200"/>
          <s v="12444"/>
          <s v="12500"/>
          <s v="12516"/>
          <s v="12700"/>
          <s v="12800"/>
          <s v="12999"/>
          <s v="13000"/>
          <s v="13111"/>
          <s v="13500"/>
          <s v="13803"/>
          <s v="14000"/>
          <s v="14440"/>
          <s v="14500"/>
          <s v="14920"/>
          <s v="15000"/>
          <s v="15500"/>
          <s v="16000"/>
          <s v="16300"/>
          <s v="16350"/>
          <s v="16500"/>
          <s v="16700"/>
          <s v="16870"/>
          <s v="17000"/>
          <s v="17100"/>
          <s v="17482"/>
          <s v="17500"/>
          <s v="17600"/>
          <s v="18000"/>
          <s v="18500"/>
          <s v="18800"/>
          <s v="18900"/>
          <s v="18950"/>
          <s v="19000"/>
          <s v="19500"/>
          <s v="19800"/>
          <s v="19980"/>
          <s v="20000"/>
          <s v="21000"/>
          <s v="22000"/>
          <s v="22400"/>
          <s v="22500"/>
          <s v="22765"/>
          <s v="23000"/>
          <s v="23900"/>
          <s v="24000"/>
          <s v="24200"/>
          <s v="24500"/>
          <s v="25000"/>
          <s v="26000"/>
          <s v="26500"/>
          <s v="27000"/>
          <s v="27500"/>
          <s v="27800"/>
          <s v="28000"/>
          <s v="28450"/>
          <s v="28888"/>
          <s v="29000"/>
          <s v="30000"/>
          <s v="31000"/>
          <s v="32000"/>
          <s v="32360"/>
          <s v="32500"/>
          <s v="32768"/>
          <s v="33000"/>
          <s v="33500"/>
          <s v="34000"/>
          <s v="35000"/>
          <s v="35500"/>
          <s v="36400"/>
          <s v="37000"/>
          <s v="37500"/>
          <s v="37956"/>
          <s v="38000"/>
          <s v="38888"/>
          <s v="39000"/>
          <s v="39400"/>
          <s v="40000"/>
          <s v="42000"/>
          <s v="42500"/>
          <s v="42850"/>
          <s v="43500"/>
          <s v="44000"/>
          <s v="44250"/>
          <s v="45000"/>
          <s v="46260"/>
          <s v="47000"/>
          <s v="48000"/>
          <s v="48500"/>
          <s v="48725"/>
          <s v="49000"/>
          <s v="50000"/>
          <s v="51000"/>
          <s v="52000"/>
          <s v="54000"/>
          <s v="55000"/>
          <s v="55650"/>
          <s v="56000"/>
          <s v="57000"/>
          <s v="58425"/>
          <s v="60000"/>
          <s v="65000"/>
          <s v="65108"/>
          <s v="68000"/>
          <s v="70000"/>
          <s v="71500"/>
          <s v="71764"/>
          <s v="74997"/>
          <s v="75000"/>
          <s v="78000"/>
          <s v="80000"/>
          <s v="82000"/>
          <s v="85000"/>
          <s v="86350"/>
          <s v="88000"/>
          <s v="88888"/>
          <s v="89200"/>
          <s v="90000"/>
          <s v="93500"/>
          <s v="94875"/>
          <s v="95000"/>
          <s v="97000"/>
          <s v="98000"/>
          <s v="99000"/>
          <s v="100000"/>
          <s v="104219"/>
          <s v="109225"/>
          <s v="110000"/>
          <s v="115250"/>
          <s v="116000"/>
          <s v="117000"/>
          <s v="120000"/>
          <s v="124000"/>
          <s v="125000"/>
          <s v="126000"/>
          <s v="130000"/>
          <s v="133000"/>
          <s v="133800"/>
          <s v="140000"/>
          <s v="150000"/>
          <s v="160000"/>
          <s v="172889"/>
          <s v="175000"/>
          <s v="179000"/>
          <s v="180000"/>
          <s v="198000"/>
          <s v="200000"/>
          <s v="220000"/>
          <s v="225000"/>
          <s v="240000"/>
          <s v="250000"/>
          <s v="261962"/>
          <s v="280000"/>
          <s v="300000"/>
          <s v="320000"/>
          <s v="350000"/>
          <s v="372625"/>
          <s v="375000"/>
          <s v="380000"/>
          <s v="390000"/>
          <s v="400000"/>
          <s v="450000"/>
          <s v="462000"/>
          <s v="474900"/>
          <s v="500000"/>
          <s v="510000"/>
          <s v="550000"/>
          <s v="800000"/>
          <s v="850000"/>
          <s v="894700"/>
          <s v="900000"/>
          <s v="1000000"/>
          <s v="1300000"/>
          <s v="1333666"/>
          <s v="1350000"/>
          <s v="1500000"/>
          <s v="2000000"/>
          <s v="2500000"/>
          <s v="2800000"/>
          <s v="3000000"/>
          <s v="5000000"/>
          <s v="6000000"/>
          <s v="8000000"/>
          <s v="10000000"/>
          <s v="25000000"/>
          <s v="30000000"/>
          <s v="100000000"/>
          <s v="(blank)"/>
          <s v="1"/>
          <s v="2"/>
          <s v="5"/>
          <s v="10"/>
          <s v="13"/>
          <s v="20"/>
          <s v="25"/>
          <s v="40"/>
          <s v="50"/>
          <s v="60"/>
          <s v="70"/>
          <s v="80"/>
          <s v="100"/>
          <s v="101"/>
          <s v="110"/>
          <s v="125"/>
          <s v="128"/>
          <s v="150"/>
          <s v="153"/>
          <s v="199"/>
          <s v="200"/>
          <s v="220"/>
          <s v="225"/>
          <s v="250"/>
          <s v="270"/>
          <s v="280"/>
          <s v="300"/>
          <s v="315"/>
          <s v="333"/>
          <s v="347"/>
          <s v="350"/>
          <s v="400"/>
          <s v="420"/>
          <s v="450"/>
          <s v="451"/>
          <s v="480"/>
          <s v="495"/>
          <s v="500"/>
          <s v="512"/>
          <s v="515"/>
          <s v="516"/>
          <s v="525"/>
          <s v="530"/>
          <s v="550"/>
          <s v="575"/>
          <s v="600"/>
          <s v="620"/>
          <s v="650"/>
          <s v="660"/>
          <s v="666"/>
          <s v="675"/>
          <s v="678"/>
          <s v="700"/>
          <s v="740"/>
          <s v="745"/>
          <s v="750"/>
          <s v="773"/>
          <s v="777"/>
          <s v="780"/>
          <s v="800"/>
          <s v="839"/>
          <s v="850"/>
          <s v="900"/>
          <s v="911"/>
          <s v="930"/>
          <s v="960"/>
          <s v="978"/>
          <s v="999"/>
          <s v="1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x v="445"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864CA-3A17-4FA3-8D62-665799E35F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34"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5D4DA-9B10-4180-9E05-E2E8FA959E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34"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CF846-A391-4B44-87A2-1618F91C8E4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334"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K2" sqref="K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8" bestFit="1" customWidth="1"/>
    <col min="16" max="16" width="15.90625" style="6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9" t="s">
        <v>8359</v>
      </c>
      <c r="R1" s="1" t="s">
        <v>8358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IFERROR(E2/D2*100,0)</f>
        <v>136.85882352941178</v>
      </c>
      <c r="P2" s="22">
        <f>IFERROR(E2/L2,0)</f>
        <v>63.917582417582416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IFERROR(E3/D3*100,0)</f>
        <v>142.60827250608273</v>
      </c>
      <c r="P3" s="22">
        <f t="shared" ref="P3:P66" si="1">IFERROR(E3/L3,0)</f>
        <v>185.48101265822785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22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22">
        <f t="shared" si="1"/>
        <v>69.266666666666666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22">
        <f t="shared" si="1"/>
        <v>190.55028169014085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22">
        <f t="shared" si="1"/>
        <v>93.40425531914893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22">
        <f t="shared" si="1"/>
        <v>146.87931034482759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22">
        <f t="shared" si="1"/>
        <v>159.82456140350877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22">
        <f t="shared" si="1"/>
        <v>291.79333333333335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22">
        <f t="shared" si="1"/>
        <v>31.499500000000001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22">
        <f t="shared" si="1"/>
        <v>158.68421052631578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22">
        <f t="shared" si="1"/>
        <v>80.333333333333329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22">
        <f t="shared" si="1"/>
        <v>59.961305925030231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22">
        <f t="shared" si="1"/>
        <v>109.78431372549019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22">
        <f t="shared" si="1"/>
        <v>147.70731707317074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22">
        <f t="shared" si="1"/>
        <v>21.755102040816325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22">
        <f t="shared" si="1"/>
        <v>171.84285714285716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22">
        <f t="shared" si="1"/>
        <v>41.944444444444443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22">
        <f t="shared" si="1"/>
        <v>93.264122807017543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22">
        <f t="shared" si="1"/>
        <v>56.136363636363633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22">
        <f t="shared" si="1"/>
        <v>199.9009900990099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22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22">
        <f t="shared" si="1"/>
        <v>103.04347826086956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22">
        <f t="shared" si="1"/>
        <v>66.346149825783982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22">
        <f t="shared" si="1"/>
        <v>57.142857142857146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22">
        <f t="shared" si="1"/>
        <v>102.10526315789474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22">
        <f t="shared" si="1"/>
        <v>148.96666666666667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22">
        <f t="shared" si="1"/>
        <v>169.6056338028169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22">
        <f t="shared" si="1"/>
        <v>31.623931623931625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22">
        <f t="shared" si="1"/>
        <v>76.45264150943396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22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22">
        <f t="shared" si="1"/>
        <v>320.44943820224717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22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22">
        <f t="shared" si="1"/>
        <v>49.882352941176471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22">
        <f t="shared" si="1"/>
        <v>59.464285714285715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22">
        <f t="shared" si="1"/>
        <v>193.84090909090909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22">
        <f t="shared" si="1"/>
        <v>159.51383399209487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22">
        <f t="shared" si="1"/>
        <v>41.68181818181818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22">
        <f t="shared" si="1"/>
        <v>150.89861751152074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22">
        <f t="shared" si="1"/>
        <v>126.6875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22">
        <f t="shared" si="1"/>
        <v>105.26315789473684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22">
        <f t="shared" si="1"/>
        <v>117.51479289940828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22">
        <f t="shared" si="1"/>
        <v>117.36121673003802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22">
        <f t="shared" si="1"/>
        <v>133.33333333333334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22">
        <f t="shared" si="1"/>
        <v>98.360655737704917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22">
        <f t="shared" si="1"/>
        <v>194.44444444444446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22">
        <f t="shared" si="1"/>
        <v>76.865000000000009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22">
        <f t="shared" si="1"/>
        <v>56.815789473684212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22">
        <f t="shared" si="1"/>
        <v>137.93103448275863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22">
        <f t="shared" si="1"/>
        <v>27.272727272727273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22">
        <f t="shared" si="1"/>
        <v>118.33613445378151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22">
        <f t="shared" si="1"/>
        <v>223.48076923076923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22">
        <f t="shared" si="1"/>
        <v>28.111111111111111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22">
        <f t="shared" si="1"/>
        <v>194.23076923076923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22">
        <f t="shared" si="1"/>
        <v>128.95348837209303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22">
        <f t="shared" si="1"/>
        <v>49.316091954022987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22">
        <f t="shared" si="1"/>
        <v>221.52173913043478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22">
        <f t="shared" si="1"/>
        <v>137.21333333333334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22">
        <f t="shared" si="1"/>
        <v>606.82242424242418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22">
        <f t="shared" si="1"/>
        <v>43.040092592592593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22">
        <f t="shared" si="1"/>
        <v>322.39130434782606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22">
        <f t="shared" si="1"/>
        <v>96.708333333333329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22">
        <f t="shared" si="1"/>
        <v>35.474531249999998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22">
        <f t="shared" si="1"/>
        <v>86.666666666666671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IFERROR(E67/D67*100,0)</f>
        <v>107.52857142857141</v>
      </c>
      <c r="P67" s="22">
        <f t="shared" ref="P67:P130" si="5">IFERROR(E67/L67,0)</f>
        <v>132.05263157894737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22">
        <f t="shared" si="5"/>
        <v>91.230769230769226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22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22">
        <f t="shared" si="5"/>
        <v>21.194444444444443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22">
        <f t="shared" si="5"/>
        <v>62.327134831460668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22">
        <f t="shared" si="5"/>
        <v>37.411764705882355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22">
        <f t="shared" si="5"/>
        <v>69.71875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22">
        <f t="shared" si="5"/>
        <v>58.170731707317074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22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22">
        <f t="shared" si="5"/>
        <v>19.471034482758618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22">
        <f t="shared" si="5"/>
        <v>85.957446808510639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22">
        <f t="shared" si="5"/>
        <v>30.666666666666668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22">
        <f t="shared" si="5"/>
        <v>60.384615384615387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22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22">
        <f t="shared" si="5"/>
        <v>40.268292682926827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22">
        <f t="shared" si="5"/>
        <v>273.82978723404256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22">
        <f t="shared" si="5"/>
        <v>53.035714285714285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22">
        <f t="shared" si="5"/>
        <v>40.005000000000003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22">
        <f t="shared" si="5"/>
        <v>15.76923076923077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22">
        <f t="shared" si="5"/>
        <v>71.428571428571431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22">
        <f t="shared" si="5"/>
        <v>71.714285714285708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22">
        <f t="shared" si="5"/>
        <v>375.76470588235293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22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22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22">
        <f t="shared" si="5"/>
        <v>123.28571428571429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22">
        <f t="shared" si="5"/>
        <v>31.375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22">
        <f t="shared" si="5"/>
        <v>78.260869565217391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22">
        <f t="shared" si="5"/>
        <v>122.32558139534883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22">
        <f t="shared" si="5"/>
        <v>73.733333333333334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22">
        <f t="shared" si="5"/>
        <v>21.666666666666668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22">
        <f t="shared" si="5"/>
        <v>21.904761904761905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22">
        <f t="shared" si="5"/>
        <v>50.588235294117645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22">
        <f t="shared" si="5"/>
        <v>53.125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22">
        <f t="shared" si="5"/>
        <v>56.666666666666664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22">
        <f t="shared" si="5"/>
        <v>40.776666666666664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22">
        <f t="shared" si="5"/>
        <v>192.30769230769232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22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22">
        <f t="shared" si="5"/>
        <v>117.92307692307692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22">
        <f t="shared" si="5"/>
        <v>27.897959183673468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22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22">
        <f t="shared" si="5"/>
        <v>39.383333333333333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22">
        <f t="shared" si="5"/>
        <v>186.11111111111111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22">
        <f t="shared" si="5"/>
        <v>111.37681159420291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22">
        <f t="shared" si="5"/>
        <v>78.723404255319153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22">
        <f t="shared" si="5"/>
        <v>46.702127659574465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22">
        <f t="shared" si="5"/>
        <v>65.384615384615387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22">
        <f t="shared" si="5"/>
        <v>102.0754716981132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22">
        <f t="shared" si="5"/>
        <v>64.197530864197532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22">
        <f t="shared" si="5"/>
        <v>90.384615384615387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22">
        <f t="shared" si="5"/>
        <v>88.571428571428569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22">
        <f t="shared" si="5"/>
        <v>28.727272727272727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22">
        <f t="shared" si="5"/>
        <v>69.78947368421052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22">
        <f t="shared" si="5"/>
        <v>167.48962962962963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22">
        <f t="shared" si="5"/>
        <v>144.91230769230768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22">
        <f t="shared" si="5"/>
        <v>91.840540540540545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22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22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22">
        <f t="shared" si="5"/>
        <v>25.166666666666668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22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22">
        <f t="shared" si="5"/>
        <v>11.666666666666666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22">
        <f t="shared" si="5"/>
        <v>106.69230769230769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22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22">
        <f t="shared" si="5"/>
        <v>311.16666666666669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IFERROR(E131/D131*100,0)</f>
        <v>0</v>
      </c>
      <c r="P131" s="22">
        <f t="shared" ref="P131:P194" si="9">IFERROR(E131/L131,0)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2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22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22">
        <f t="shared" si="9"/>
        <v>94.506172839506178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22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22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22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22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22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22">
        <f t="shared" si="9"/>
        <v>81.241379310344826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22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2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22">
        <f t="shared" si="9"/>
        <v>46.178571428571431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22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22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22">
        <f t="shared" si="9"/>
        <v>55.945945945945944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22">
        <f t="shared" si="9"/>
        <v>37.555555555555557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22">
        <f t="shared" si="9"/>
        <v>38.333333333333336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22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22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22">
        <f t="shared" si="9"/>
        <v>15.333333333333334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22">
        <f t="shared" si="9"/>
        <v>449.43283582089555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22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22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22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22">
        <f t="shared" si="9"/>
        <v>13.333333333333334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22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22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22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22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22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2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22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22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22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22">
        <f t="shared" si="9"/>
        <v>91.428571428571431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22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22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22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22">
        <f t="shared" si="9"/>
        <v>108.33333333333333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22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2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22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22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22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22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22">
        <f t="shared" si="9"/>
        <v>49.884615384615387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22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22">
        <f t="shared" si="9"/>
        <v>25.714285714285715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22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22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22">
        <f t="shared" si="9"/>
        <v>30.846153846153847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22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22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22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22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22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22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22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22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22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2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22">
        <f t="shared" si="9"/>
        <v>83.333333333333329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22">
        <f t="shared" si="9"/>
        <v>5.666666666666667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IFERROR(E195/D195*100,0)</f>
        <v>0</v>
      </c>
      <c r="P195" s="22">
        <f t="shared" ref="P195:P258" si="13">IFERROR(E195/L195,0)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22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22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22">
        <f t="shared" si="13"/>
        <v>77.10526315789474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22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22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22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22">
        <f t="shared" si="13"/>
        <v>87.308333333333337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22">
        <f t="shared" si="13"/>
        <v>54.285714285714285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22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22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22">
        <f t="shared" si="13"/>
        <v>117.68368136117556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22">
        <f t="shared" si="13"/>
        <v>76.470588235294116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22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22">
        <f t="shared" si="13"/>
        <v>163.84615384615384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22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22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22">
        <f t="shared" si="13"/>
        <v>91.818181818181813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22">
        <f t="shared" si="13"/>
        <v>185.83333333333334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22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22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22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22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22">
        <f t="shared" si="13"/>
        <v>331.53833333333336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22">
        <f t="shared" si="13"/>
        <v>314.28947368421052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22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22">
        <f t="shared" si="13"/>
        <v>115.98684210526316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22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22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22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22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22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22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22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22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22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2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22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22">
        <f t="shared" si="13"/>
        <v>15.714285714285714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22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22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22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22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22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22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22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22">
        <f t="shared" si="13"/>
        <v>117.84759124087591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22">
        <f t="shared" si="13"/>
        <v>109.04255319148936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22">
        <f t="shared" si="13"/>
        <v>73.019801980198025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22">
        <f t="shared" si="13"/>
        <v>78.195121951219505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22">
        <f t="shared" si="13"/>
        <v>47.398809523809526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22">
        <f t="shared" si="13"/>
        <v>54.020833333333336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22">
        <f t="shared" si="13"/>
        <v>68.488789237668158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22">
        <f t="shared" si="13"/>
        <v>108.14516129032258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22">
        <f t="shared" si="13"/>
        <v>589.95205479452056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22">
        <f t="shared" si="13"/>
        <v>48.051063829787232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22">
        <f t="shared" si="13"/>
        <v>72.482837528604122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22">
        <f t="shared" si="13"/>
        <v>57.077922077922075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22">
        <f t="shared" si="13"/>
        <v>85.444444444444443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22">
        <f t="shared" si="13"/>
        <v>215.85714285714286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22">
        <f t="shared" si="13"/>
        <v>89.38643312101911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22">
        <f t="shared" si="13"/>
        <v>45.418404255319146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22">
        <f t="shared" si="13"/>
        <v>65.756363636363631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IFERROR(E259/D259*100,0)</f>
        <v>106.72648571428572</v>
      </c>
      <c r="P259" s="22">
        <f t="shared" ref="P259:P322" si="17">IFERROR(E259/L259,0)</f>
        <v>66.70405357142856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22">
        <f t="shared" si="17"/>
        <v>83.345930232558146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22">
        <f t="shared" si="17"/>
        <v>105.04609341825902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22">
        <f t="shared" si="17"/>
        <v>120.90909090909091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22">
        <f t="shared" si="17"/>
        <v>97.63636363636364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22">
        <f t="shared" si="17"/>
        <v>41.379310344827587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22">
        <f t="shared" si="17"/>
        <v>30.654485981308412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22">
        <f t="shared" si="17"/>
        <v>64.945054945054949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22">
        <f t="shared" si="17"/>
        <v>95.775862068965523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22">
        <f t="shared" si="17"/>
        <v>40.416666666666664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22">
        <f t="shared" si="17"/>
        <v>78.578424242424248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22">
        <f t="shared" si="17"/>
        <v>50.18018018018018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22">
        <f t="shared" si="17"/>
        <v>92.251735588972423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22">
        <f t="shared" si="17"/>
        <v>57.540983606557376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22">
        <f t="shared" si="17"/>
        <v>109.42160278745645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22">
        <f t="shared" si="17"/>
        <v>81.892461538461546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22">
        <f t="shared" si="17"/>
        <v>45.667711864406776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22">
        <f t="shared" si="17"/>
        <v>55.221238938053098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22">
        <f t="shared" si="17"/>
        <v>65.298192771084331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22">
        <f t="shared" si="17"/>
        <v>95.225806451612897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22">
        <f t="shared" si="17"/>
        <v>75.444794952681391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22">
        <f t="shared" si="17"/>
        <v>97.816867469879512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22">
        <f t="shared" si="17"/>
        <v>87.685606557377056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22">
        <f t="shared" si="17"/>
        <v>54.748948106591868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22">
        <f t="shared" si="17"/>
        <v>83.953417721518989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22">
        <f t="shared" si="17"/>
        <v>254.38547486033519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22">
        <f t="shared" si="17"/>
        <v>101.8269801980198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22">
        <f t="shared" si="17"/>
        <v>55.066394736842106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22">
        <f t="shared" si="17"/>
        <v>56.901438721136763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22">
        <f t="shared" si="17"/>
        <v>121.28148148148148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22">
        <f t="shared" si="17"/>
        <v>91.189655172413794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22">
        <f t="shared" si="17"/>
        <v>115.44812080536913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22">
        <f t="shared" si="17"/>
        <v>67.771551724137936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22">
        <f t="shared" si="17"/>
        <v>28.576190476190476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22">
        <f t="shared" si="17"/>
        <v>46.8828125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22">
        <f t="shared" si="17"/>
        <v>154.42231237322514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22">
        <f t="shared" si="17"/>
        <v>201.22137404580153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22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22">
        <f t="shared" si="17"/>
        <v>100.08204511278196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22">
        <f t="shared" si="17"/>
        <v>230.08953488372092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22">
        <f t="shared" si="17"/>
        <v>141.74647887323943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22">
        <f t="shared" si="17"/>
        <v>56.344351395730705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22">
        <f t="shared" si="17"/>
        <v>73.341188524590166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22">
        <f t="shared" si="17"/>
        <v>85.337785234899329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22">
        <f t="shared" si="17"/>
        <v>61.496215139442228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22">
        <f t="shared" si="17"/>
        <v>93.018518518518519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22">
        <f t="shared" si="17"/>
        <v>50.292682926829265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22">
        <f t="shared" si="17"/>
        <v>106.43243243243244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22">
        <f t="shared" si="17"/>
        <v>51.719576719576722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22">
        <f t="shared" si="17"/>
        <v>36.612499999999997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22">
        <f t="shared" si="17"/>
        <v>42.517361111111114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22">
        <f t="shared" si="17"/>
        <v>62.712871287128714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22">
        <f t="shared" si="17"/>
        <v>89.957983193277315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22">
        <f t="shared" si="17"/>
        <v>28.924722222222222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22">
        <f t="shared" si="17"/>
        <v>138.8022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22">
        <f t="shared" si="17"/>
        <v>61.301369863013697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22">
        <f t="shared" si="17"/>
        <v>80.202702702702709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22">
        <f t="shared" si="17"/>
        <v>32.095833333333331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22">
        <f t="shared" si="17"/>
        <v>200.88888888888889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22">
        <f t="shared" si="17"/>
        <v>108.01265822784811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22">
        <f t="shared" si="17"/>
        <v>95.699367088607602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22">
        <f t="shared" si="17"/>
        <v>49.880281690140848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22">
        <f t="shared" si="17"/>
        <v>110.47058823529412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22">
        <f t="shared" si="17"/>
        <v>134.91139240506328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IFERROR(E323/D323*100,0)</f>
        <v>102.66285714285715</v>
      </c>
      <c r="P323" s="22">
        <f t="shared" ref="P323:P386" si="21">IFERROR(E323/L323,0)</f>
        <v>106.62314540059347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22">
        <f t="shared" si="21"/>
        <v>145.04301075268816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22">
        <f t="shared" si="21"/>
        <v>114.58620689655173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22">
        <f t="shared" si="21"/>
        <v>105.3170731707317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22">
        <f t="shared" si="21"/>
        <v>70.921195652173907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22">
        <f t="shared" si="21"/>
        <v>147.17167680278018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22">
        <f t="shared" si="21"/>
        <v>160.47058823529412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22">
        <f t="shared" si="21"/>
        <v>156.04578313253012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22">
        <f t="shared" si="21"/>
        <v>63.17365269461078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22">
        <f t="shared" si="21"/>
        <v>104.82352941176471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22">
        <f t="shared" si="21"/>
        <v>97.356164383561648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22">
        <f t="shared" si="21"/>
        <v>203.63063063063063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22">
        <f t="shared" si="21"/>
        <v>188.31203007518798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22">
        <f t="shared" si="21"/>
        <v>146.65217391304347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22">
        <f t="shared" si="21"/>
        <v>109.1875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22">
        <f t="shared" si="21"/>
        <v>59.249046653144013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22">
        <f t="shared" si="21"/>
        <v>97.904838709677421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22">
        <f t="shared" si="21"/>
        <v>70.000169491525426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22">
        <f t="shared" si="21"/>
        <v>72.865168539325836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22">
        <f t="shared" si="21"/>
        <v>146.34782608695653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22">
        <f t="shared" si="21"/>
        <v>67.909090909090907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22">
        <f t="shared" si="21"/>
        <v>169.85083076923075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22">
        <f t="shared" si="21"/>
        <v>58.413339694656486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22">
        <f t="shared" si="21"/>
        <v>119.99298245614035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22">
        <f t="shared" si="21"/>
        <v>99.860335195530723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22">
        <f t="shared" si="21"/>
        <v>90.579148936170213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22">
        <f t="shared" si="21"/>
        <v>117.77361477572559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22">
        <f t="shared" si="21"/>
        <v>86.554621848739501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22">
        <f t="shared" si="21"/>
        <v>71.899281437125751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22">
        <f t="shared" si="21"/>
        <v>129.81900452488688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22">
        <f t="shared" si="21"/>
        <v>44.912863070539416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22">
        <f t="shared" si="21"/>
        <v>40.755244755244753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22">
        <f t="shared" si="21"/>
        <v>103.52394779771615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22">
        <f t="shared" si="21"/>
        <v>125.44827586206897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22">
        <f t="shared" si="21"/>
        <v>246.60606060606059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22">
        <f t="shared" si="21"/>
        <v>79.401340206185566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22">
        <f t="shared" si="21"/>
        <v>86.138613861386133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22">
        <f t="shared" si="21"/>
        <v>193.04868913857678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22">
        <f t="shared" si="21"/>
        <v>84.023178807947019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22">
        <f t="shared" si="21"/>
        <v>139.82758620689654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22">
        <f t="shared" si="21"/>
        <v>109.82189265536722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22">
        <f t="shared" si="21"/>
        <v>139.53488372093022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22">
        <f t="shared" si="21"/>
        <v>347.84615384615387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22">
        <f t="shared" si="21"/>
        <v>68.24159292035398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22">
        <f t="shared" si="21"/>
        <v>239.93846153846152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22">
        <f t="shared" si="21"/>
        <v>287.31343283582089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22">
        <f t="shared" si="21"/>
        <v>86.84882352941176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22">
        <f t="shared" si="21"/>
        <v>81.84905660377359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22">
        <f t="shared" si="21"/>
        <v>42.874970059880241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22">
        <f t="shared" si="21"/>
        <v>709.41860465116281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22">
        <f t="shared" si="21"/>
        <v>161.25517890772127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22">
        <f t="shared" si="21"/>
        <v>41.777777777777779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22">
        <f t="shared" si="21"/>
        <v>89.887640449438209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22">
        <f t="shared" si="21"/>
        <v>45.051724137931032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22">
        <f t="shared" si="21"/>
        <v>42.857142857142854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22">
        <f t="shared" si="21"/>
        <v>54.083333333333336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22">
        <f t="shared" si="21"/>
        <v>103.21804511278195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22">
        <f t="shared" si="21"/>
        <v>40.397590361445786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22">
        <f t="shared" si="21"/>
        <v>116.85906040268456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22">
        <f t="shared" si="21"/>
        <v>115.51020408163265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22">
        <f t="shared" si="21"/>
        <v>104.31274900398407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22">
        <f t="shared" si="21"/>
        <v>69.772727272727266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22">
        <f t="shared" si="21"/>
        <v>43.020833333333336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22">
        <f t="shared" si="21"/>
        <v>58.540469973890339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IFERROR(E387/D387*100,0)</f>
        <v>105.982</v>
      </c>
      <c r="P387" s="22">
        <f t="shared" ref="P387:P450" si="25">IFERROR(E387/L387,0)</f>
        <v>111.79535864978902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22">
        <f t="shared" si="25"/>
        <v>46.230769230769234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22">
        <f t="shared" si="25"/>
        <v>144.69039145907473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22">
        <f t="shared" si="25"/>
        <v>88.845070422535215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22">
        <f t="shared" si="25"/>
        <v>81.75107284768211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22">
        <f t="shared" si="25"/>
        <v>71.428571428571431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22">
        <f t="shared" si="25"/>
        <v>104.25906735751295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22">
        <f t="shared" si="25"/>
        <v>90.616504854368927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22">
        <f t="shared" si="25"/>
        <v>157.33048433048432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22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22">
        <f t="shared" si="25"/>
        <v>58.719836956521746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22">
        <f t="shared" si="25"/>
        <v>81.632653061224488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22">
        <f t="shared" si="25"/>
        <v>56.460043668122275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22">
        <f t="shared" si="25"/>
        <v>140.1044776119403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22">
        <f t="shared" si="25"/>
        <v>224.85263157894738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22">
        <f t="shared" si="25"/>
        <v>181.13306451612902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22">
        <f t="shared" si="25"/>
        <v>711.04109589041093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22">
        <f t="shared" si="25"/>
        <v>65.883720930232556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22">
        <f t="shared" si="25"/>
        <v>75.185714285714283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22">
        <f t="shared" si="25"/>
        <v>133.14391143911439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22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22">
        <f t="shared" si="25"/>
        <v>86.163714285714292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22">
        <f t="shared" si="25"/>
        <v>92.318181818181813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22">
        <f t="shared" si="25"/>
        <v>160.16473684210527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22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22">
        <f t="shared" si="25"/>
        <v>183.28571428571428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22">
        <f t="shared" si="25"/>
        <v>125.78838174273859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22">
        <f t="shared" si="25"/>
        <v>57.654545454545456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22">
        <f t="shared" si="25"/>
        <v>78.660818713450297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22">
        <f t="shared" si="25"/>
        <v>91.480769230769226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22">
        <f t="shared" si="25"/>
        <v>68.09809523809524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22">
        <f t="shared" si="25"/>
        <v>48.086800000000004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22">
        <f t="shared" si="25"/>
        <v>202.42307692307693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22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22">
        <f t="shared" si="25"/>
        <v>110.06849315068493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22">
        <f t="shared" si="25"/>
        <v>4.833333333333333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22">
        <f t="shared" si="25"/>
        <v>50.166666666666664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22">
        <f t="shared" si="25"/>
        <v>35.833333333333336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22">
        <f t="shared" si="25"/>
        <v>11.76923076923077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22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22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22">
        <f t="shared" si="25"/>
        <v>16.625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22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22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22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2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22">
        <f t="shared" si="25"/>
        <v>51.875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22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22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22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22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22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22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22">
        <f t="shared" si="25"/>
        <v>170.54545454545453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22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2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22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22">
        <f t="shared" si="25"/>
        <v>393.58823529411762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22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22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22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22">
        <f t="shared" si="25"/>
        <v>47.875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22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22">
        <f t="shared" si="25"/>
        <v>20.502500000000001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IFERROR(E451/D451*100,0)</f>
        <v>2.25</v>
      </c>
      <c r="P451" s="22">
        <f t="shared" ref="P451:P514" si="29">IFERROR(E451/L451,0)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22">
        <f t="shared" si="29"/>
        <v>56.571428571428569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22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22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22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22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22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22">
        <f t="shared" si="29"/>
        <v>20.333333333333332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22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22">
        <f t="shared" si="29"/>
        <v>16.755102040816325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22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2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22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22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22">
        <f t="shared" si="29"/>
        <v>113.63636363636364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22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22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22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22">
        <f t="shared" si="29"/>
        <v>110.64102564102564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22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22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2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22">
        <f t="shared" si="29"/>
        <v>38.476470588235294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22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22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22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22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22">
        <f t="shared" si="29"/>
        <v>39.569274193548388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22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22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22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22">
        <f t="shared" si="29"/>
        <v>55.457142857142856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22">
        <f t="shared" si="29"/>
        <v>87.142857142857139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22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22">
        <f t="shared" si="29"/>
        <v>51.224489795918366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22">
        <f t="shared" si="29"/>
        <v>13.545454545454545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22">
        <f t="shared" si="29"/>
        <v>66.520080000000007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22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22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22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22">
        <f t="shared" si="29"/>
        <v>71.666666666666671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2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22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22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22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22">
        <f t="shared" si="29"/>
        <v>10.333333333333334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22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22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22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22">
        <f t="shared" si="29"/>
        <v>136.09090909090909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22">
        <f t="shared" si="29"/>
        <v>73.461538461538467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2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22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22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22">
        <f t="shared" si="29"/>
        <v>12.666666666666666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22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22">
        <f t="shared" si="29"/>
        <v>3.7142857142857144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22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22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22">
        <f t="shared" si="29"/>
        <v>133.33333333333334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22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2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22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22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IFERROR(E515/D515*100,0)</f>
        <v>13.923999999999999</v>
      </c>
      <c r="P515" s="22">
        <f t="shared" ref="P515:P578" si="33">IFERROR(E515/L515,0)</f>
        <v>102.38235294117646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22">
        <f t="shared" si="33"/>
        <v>16.666666666666668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22">
        <f t="shared" si="33"/>
        <v>725.02941176470586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22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22">
        <f t="shared" si="33"/>
        <v>68.333333333333329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22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22">
        <f t="shared" si="33"/>
        <v>39.228571428571428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22">
        <f t="shared" si="33"/>
        <v>150.14705882352942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22">
        <f t="shared" si="33"/>
        <v>93.428571428571431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22">
        <f t="shared" si="33"/>
        <v>110.96774193548387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22">
        <f t="shared" si="33"/>
        <v>71.785714285714292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22">
        <f t="shared" si="33"/>
        <v>29.258076923076924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22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22">
        <f t="shared" si="33"/>
        <v>74.347826086956516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22">
        <f t="shared" si="33"/>
        <v>63.829113924050631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22">
        <f t="shared" si="33"/>
        <v>44.333333333333336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22">
        <f t="shared" si="33"/>
        <v>86.944444444444443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22">
        <f t="shared" si="33"/>
        <v>126.55172413793103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22">
        <f t="shared" si="33"/>
        <v>129.03225806451613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22">
        <f t="shared" si="33"/>
        <v>71.242774566473983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22">
        <f t="shared" si="33"/>
        <v>117.88235294117646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22">
        <f t="shared" si="33"/>
        <v>327.08333333333331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22">
        <f t="shared" si="33"/>
        <v>34.745762711864408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22">
        <f t="shared" si="33"/>
        <v>100.06410256410257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22">
        <f t="shared" si="33"/>
        <v>40.847457627118644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22">
        <f t="shared" si="33"/>
        <v>252.01666666666668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22">
        <f t="shared" si="33"/>
        <v>25.161000000000001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2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22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22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22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22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22">
        <f t="shared" si="33"/>
        <v>402.70588235294116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22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22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22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22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2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22">
        <f t="shared" si="33"/>
        <v>135.03571428571428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22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22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22">
        <f t="shared" si="33"/>
        <v>64.36363636363636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22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22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22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22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22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2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22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22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22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22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22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22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22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22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22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2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22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22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22">
        <f t="shared" si="33"/>
        <v>38.444444444444443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22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22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22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IFERROR(E579/D579*100,0)</f>
        <v>0.2</v>
      </c>
      <c r="P579" s="22">
        <f t="shared" ref="P579:P642" si="37">IFERROR(E579/L579,0)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22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22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2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22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22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22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22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22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22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22">
        <f t="shared" si="37"/>
        <v>389.28571428571428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22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22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22">
        <f t="shared" si="37"/>
        <v>24.777777777777779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22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22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22">
        <f t="shared" si="37"/>
        <v>16.428571428571427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22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22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22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22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22">
        <f t="shared" si="37"/>
        <v>121.42857142857143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22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2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22">
        <f t="shared" si="37"/>
        <v>23.333333333333332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22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22">
        <f t="shared" si="37"/>
        <v>45.386153846153846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22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22">
        <f t="shared" si="37"/>
        <v>16.375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22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22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22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22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2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22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22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22">
        <f t="shared" si="37"/>
        <v>105.93388429752066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22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22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22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22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22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22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22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22">
        <f t="shared" si="37"/>
        <v>37.888888888888886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22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22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22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22">
        <f t="shared" si="37"/>
        <v>111.41025641025641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22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22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22">
        <f t="shared" si="37"/>
        <v>116.66666666666667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2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22">
        <f t="shared" si="37"/>
        <v>76.666666666666671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22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22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22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22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22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22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22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22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2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IFERROR(E643/D643*100,0)</f>
        <v>119.16249999999999</v>
      </c>
      <c r="P643" s="22">
        <f t="shared" ref="P643:P706" si="41">IFERROR(E643/L643,0)</f>
        <v>151.31746031746033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22">
        <f t="shared" si="41"/>
        <v>134.3592456301748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22">
        <f t="shared" si="41"/>
        <v>174.02631578947367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22">
        <f t="shared" si="41"/>
        <v>73.486268364348675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22">
        <f t="shared" si="41"/>
        <v>23.518987341772153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22">
        <f t="shared" si="41"/>
        <v>39.074444444444445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22">
        <f t="shared" si="41"/>
        <v>125.94117647058823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22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22">
        <f t="shared" si="41"/>
        <v>42.670731707317074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22">
        <f t="shared" si="41"/>
        <v>35.125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22">
        <f t="shared" si="41"/>
        <v>239.35238095238094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22">
        <f t="shared" si="41"/>
        <v>107.64285714285714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22">
        <f t="shared" si="41"/>
        <v>95.830623306233065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22">
        <f t="shared" si="41"/>
        <v>31.663376110562684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22">
        <f t="shared" si="41"/>
        <v>42.886861313868614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22">
        <f t="shared" si="41"/>
        <v>122.73563218390805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22">
        <f t="shared" si="41"/>
        <v>190.45454545454547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22">
        <f t="shared" si="41"/>
        <v>109.33695652173913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22">
        <f t="shared" si="41"/>
        <v>143.66666666666666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22">
        <f t="shared" si="41"/>
        <v>84.944444444444443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22">
        <f t="shared" si="41"/>
        <v>10.555555555555555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22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22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22">
        <f t="shared" si="41"/>
        <v>31.172413793103448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22">
        <f t="shared" si="41"/>
        <v>155.33333333333334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22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22">
        <f t="shared" si="41"/>
        <v>178.92857142857142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22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22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22">
        <f t="shared" si="41"/>
        <v>84.99677419354839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22">
        <f t="shared" si="41"/>
        <v>788.5333333333333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22">
        <f t="shared" si="41"/>
        <v>50.29767441860465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22">
        <f t="shared" si="41"/>
        <v>68.333333333333329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22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22">
        <f t="shared" si="41"/>
        <v>34.269230769230766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22">
        <f t="shared" si="41"/>
        <v>61.291666666666664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22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22">
        <f t="shared" si="41"/>
        <v>65.17647058823529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22">
        <f t="shared" si="41"/>
        <v>93.90425531914893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22">
        <f t="shared" si="41"/>
        <v>150.65116279069767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22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22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22">
        <f t="shared" si="41"/>
        <v>99.333333333333329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22">
        <f t="shared" si="41"/>
        <v>177.39259259259259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22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22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22">
        <f t="shared" si="41"/>
        <v>591.66666666666663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22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22">
        <f t="shared" si="41"/>
        <v>343.14732142857144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22">
        <f t="shared" si="41"/>
        <v>72.588235294117652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22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22">
        <f t="shared" si="41"/>
        <v>6.4975124378109452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22">
        <f t="shared" si="41"/>
        <v>119.38513513513513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22">
        <f t="shared" si="41"/>
        <v>84.285714285714292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22">
        <f t="shared" si="41"/>
        <v>90.857142857142861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22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22">
        <f t="shared" si="41"/>
        <v>20.342105263157894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22">
        <f t="shared" si="41"/>
        <v>530.68965517241384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22">
        <f t="shared" si="41"/>
        <v>120.39184269662923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2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22">
        <f t="shared" si="41"/>
        <v>291.33333333333331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22">
        <f t="shared" si="41"/>
        <v>124.9191891891892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22">
        <f t="shared" si="41"/>
        <v>119.57142857142857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22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IFERROR(E707/D707*100,0)</f>
        <v>0.97699999999999987</v>
      </c>
      <c r="P707" s="22">
        <f t="shared" ref="P707:P770" si="45">IFERROR(E707/L707,0)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22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22">
        <f t="shared" si="45"/>
        <v>117.69868421052631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22">
        <f t="shared" si="45"/>
        <v>23.948509485094849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22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2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22">
        <f t="shared" si="45"/>
        <v>99.973372781065095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22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22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22">
        <f t="shared" si="45"/>
        <v>80.321428571428569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22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22">
        <f t="shared" si="45"/>
        <v>44.6875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22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22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22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22">
        <f t="shared" si="45"/>
        <v>66.707317073170728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22">
        <f t="shared" si="45"/>
        <v>84.142857142857139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22">
        <f t="shared" si="45"/>
        <v>215.72549019607843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22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22">
        <f t="shared" si="45"/>
        <v>51.62944055944056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22">
        <f t="shared" si="45"/>
        <v>143.35714285714286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22">
        <f t="shared" si="45"/>
        <v>72.428571428571431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22">
        <f t="shared" si="45"/>
        <v>36.530201342281877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22">
        <f t="shared" si="45"/>
        <v>60.903461538461535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22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22">
        <f t="shared" si="45"/>
        <v>99.766037735849054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22">
        <f t="shared" si="45"/>
        <v>88.732394366197184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22">
        <f t="shared" si="45"/>
        <v>4.9230769230769234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22">
        <f t="shared" si="45"/>
        <v>17.822485207100591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22">
        <f t="shared" si="45"/>
        <v>187.19298245614036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22">
        <f t="shared" si="45"/>
        <v>234.80786026200875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22">
        <f t="shared" si="45"/>
        <v>105.04629629629629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22">
        <f t="shared" si="45"/>
        <v>56.666666666666664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22">
        <f t="shared" si="45"/>
        <v>39.048780487804876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22">
        <f t="shared" si="45"/>
        <v>68.345323741007192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22">
        <f t="shared" si="45"/>
        <v>169.57894736842104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22">
        <f t="shared" si="45"/>
        <v>141.42340425531913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22">
        <f t="shared" si="45"/>
        <v>67.391304347826093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22">
        <f t="shared" si="45"/>
        <v>54.266666666666666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22">
        <f t="shared" si="45"/>
        <v>82.516129032258064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22">
        <f t="shared" si="45"/>
        <v>53.729729729729726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22">
        <f t="shared" si="45"/>
        <v>34.206185567010309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22">
        <f t="shared" si="45"/>
        <v>127.32727272727273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22">
        <f t="shared" si="45"/>
        <v>45.56818181818182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22">
        <f t="shared" si="45"/>
        <v>95.963636363636368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22">
        <f t="shared" si="45"/>
        <v>77.271186440677965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22">
        <f t="shared" si="45"/>
        <v>57.338709677419352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22">
        <f t="shared" si="45"/>
        <v>53.19047619047619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22">
        <f t="shared" si="45"/>
        <v>492.30769230769232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22">
        <f t="shared" si="45"/>
        <v>42.346938775510203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22">
        <f t="shared" si="45"/>
        <v>37.466029411764708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22">
        <f t="shared" si="45"/>
        <v>37.454545454545453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22">
        <f t="shared" si="45"/>
        <v>33.055555555555557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22">
        <f t="shared" si="45"/>
        <v>134.21052631578948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22">
        <f t="shared" si="45"/>
        <v>51.474747474747474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2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22">
        <f t="shared" si="45"/>
        <v>39.166666666666664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22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22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22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22">
        <f t="shared" si="45"/>
        <v>57.295454545454547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22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22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22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IFERROR(E771/D771*100,0)</f>
        <v>41.4</v>
      </c>
      <c r="P771" s="22">
        <f t="shared" ref="P771:P834" si="49">IFERROR(E771/L771,0)</f>
        <v>31.846153846153847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2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22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22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22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22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22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22">
        <f t="shared" si="49"/>
        <v>63.122807017543863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22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22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22">
        <f t="shared" si="49"/>
        <v>66.666666666666671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22">
        <f t="shared" si="49"/>
        <v>38.518518518518519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22">
        <f t="shared" si="49"/>
        <v>42.609200000000001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22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22">
        <f t="shared" si="49"/>
        <v>63.485714285714288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22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22">
        <f t="shared" si="49"/>
        <v>31.142758620689655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22">
        <f t="shared" si="49"/>
        <v>162.27272727272728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22">
        <f t="shared" si="49"/>
        <v>80.588235294117652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22">
        <f t="shared" si="49"/>
        <v>59.85441176470588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22">
        <f t="shared" si="49"/>
        <v>132.85714285714286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22">
        <f t="shared" si="49"/>
        <v>92.547820512820508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22">
        <f t="shared" si="49"/>
        <v>60.859375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22">
        <f t="shared" si="49"/>
        <v>41.851833333333339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22">
        <f t="shared" si="49"/>
        <v>88.325937499999995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22">
        <f t="shared" si="49"/>
        <v>158.96226415094338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22">
        <f t="shared" si="49"/>
        <v>85.054347826086953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22">
        <f t="shared" si="49"/>
        <v>112.61111111111111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22">
        <f t="shared" si="49"/>
        <v>45.436619718309856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22">
        <f t="shared" si="49"/>
        <v>46.218390804597703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22">
        <f t="shared" si="49"/>
        <v>178.60714285714286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2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22">
        <f t="shared" si="49"/>
        <v>43.733921568627444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22">
        <f t="shared" si="49"/>
        <v>81.066666666666663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22">
        <f t="shared" si="49"/>
        <v>74.60526315789474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22">
        <f t="shared" si="49"/>
        <v>305.55555555555554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22">
        <f t="shared" si="49"/>
        <v>58.333333333333336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22">
        <f t="shared" si="49"/>
        <v>117.67605633802818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22">
        <f t="shared" si="49"/>
        <v>73.771929824561397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22">
        <f t="shared" si="49"/>
        <v>104.65116279069767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22">
        <f t="shared" si="49"/>
        <v>79.82692307692308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22">
        <f t="shared" si="49"/>
        <v>58.333333333333336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22">
        <f t="shared" si="49"/>
        <v>86.666666666666671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22">
        <f t="shared" si="49"/>
        <v>27.606060606060606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22">
        <f t="shared" si="49"/>
        <v>24.999375000000001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22">
        <f t="shared" si="49"/>
        <v>45.464285714285715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22">
        <f t="shared" si="49"/>
        <v>99.534883720930239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22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22">
        <f t="shared" si="49"/>
        <v>89.419999999999987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22">
        <f t="shared" si="49"/>
        <v>28.684210526315791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22">
        <f t="shared" si="49"/>
        <v>31.071428571428573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22">
        <f t="shared" si="49"/>
        <v>70.55263157894737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22">
        <f t="shared" si="49"/>
        <v>224.12820512820514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22">
        <f t="shared" si="49"/>
        <v>51.811594202898547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22">
        <f t="shared" si="49"/>
        <v>43.515151515151516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22">
        <f t="shared" si="49"/>
        <v>39.816666666666663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22">
        <f t="shared" si="49"/>
        <v>126.8080808080808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22">
        <f t="shared" si="49"/>
        <v>113.87755102040816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22">
        <f t="shared" si="49"/>
        <v>28.181818181818183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22">
        <f t="shared" si="49"/>
        <v>36.60526315789474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22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22">
        <f t="shared" si="49"/>
        <v>60.65625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22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22">
        <f t="shared" si="49"/>
        <v>97.993896103896105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IFERROR(E835/D835*100,0)</f>
        <v>101.66666666666666</v>
      </c>
      <c r="P835" s="22">
        <f t="shared" ref="P835:P898" si="53">IFERROR(E835/L835,0)</f>
        <v>148.78048780487805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22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22">
        <f t="shared" si="53"/>
        <v>58.625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22">
        <f t="shared" si="53"/>
        <v>109.70695652173914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22">
        <f t="shared" si="53"/>
        <v>49.112903225806448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22">
        <f t="shared" si="53"/>
        <v>47.672131147540981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22">
        <f t="shared" si="53"/>
        <v>60.737812499999997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22">
        <f t="shared" si="53"/>
        <v>63.37715789473684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22">
        <f t="shared" si="53"/>
        <v>53.893617021276597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22">
        <f t="shared" si="53"/>
        <v>66.871794871794876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22">
        <f t="shared" si="53"/>
        <v>63.102362204724407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22">
        <f t="shared" si="53"/>
        <v>36.628930817610062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22">
        <f t="shared" si="53"/>
        <v>34.005706214689269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22">
        <f t="shared" si="53"/>
        <v>28.553404255319148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22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22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22">
        <f t="shared" si="53"/>
        <v>41.704347826086959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22">
        <f t="shared" si="53"/>
        <v>46.669172932330824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22">
        <f t="shared" si="53"/>
        <v>37.271428571428572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22">
        <f t="shared" si="53"/>
        <v>59.258064516129032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22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22">
        <f t="shared" si="53"/>
        <v>65.8623246492986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22">
        <f t="shared" si="53"/>
        <v>31.914893617021278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22">
        <f t="shared" si="53"/>
        <v>19.464285714285715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22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22">
        <f t="shared" si="53"/>
        <v>22.737763157894737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22">
        <f t="shared" si="53"/>
        <v>42.724489795918366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22">
        <f t="shared" si="53"/>
        <v>52.916666666666664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22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22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22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22">
        <f t="shared" si="53"/>
        <v>34.177215189873415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22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22">
        <f t="shared" si="53"/>
        <v>58.18181818181818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22">
        <f t="shared" si="53"/>
        <v>109.18181818181819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22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22">
        <f t="shared" si="53"/>
        <v>346.66666666666669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2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22">
        <f t="shared" si="53"/>
        <v>27.083333333333332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22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22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22">
        <f t="shared" si="53"/>
        <v>34.761904761904759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22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22">
        <f t="shared" si="53"/>
        <v>28.577777777777779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22">
        <f t="shared" si="53"/>
        <v>46.586206896551722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22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22">
        <f t="shared" si="53"/>
        <v>21.466666666666665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22">
        <f t="shared" si="53"/>
        <v>14.125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22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22">
        <f t="shared" si="53"/>
        <v>21.571428571428573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22">
        <f t="shared" si="53"/>
        <v>83.375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22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22">
        <f t="shared" si="53"/>
        <v>35.714285714285715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22">
        <f t="shared" si="53"/>
        <v>29.285714285714285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22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22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22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2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22">
        <f t="shared" si="53"/>
        <v>28.888888888888889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22">
        <f t="shared" si="53"/>
        <v>143.8235294117647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22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22">
        <f t="shared" si="53"/>
        <v>147.81132075471697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22">
        <f t="shared" si="53"/>
        <v>27.857142857142858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22">
        <f t="shared" si="53"/>
        <v>44.444444444444443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IFERROR(E899/D899*100,0)</f>
        <v>0</v>
      </c>
      <c r="P899" s="22">
        <f t="shared" ref="P899:P962" si="57">IFERROR(E899/L899,0)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22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22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2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22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22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22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22">
        <f t="shared" si="57"/>
        <v>50.333333333333336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22">
        <f t="shared" si="57"/>
        <v>32.666666666666664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22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22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22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22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2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22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22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22">
        <f t="shared" si="57"/>
        <v>82.583333333333329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22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22">
        <f t="shared" si="57"/>
        <v>41.666666666666664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22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22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22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22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22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22">
        <f t="shared" si="57"/>
        <v>189.33333333333334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22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22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22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22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22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22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22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2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22">
        <f t="shared" si="57"/>
        <v>18.714285714285715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22">
        <f t="shared" si="57"/>
        <v>46.033333333333331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22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22">
        <f t="shared" si="57"/>
        <v>50.666666666666664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22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22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22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22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22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22">
        <f t="shared" si="57"/>
        <v>110.28571428571429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22">
        <f t="shared" si="57"/>
        <v>37.451612903225808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22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22">
        <f t="shared" si="57"/>
        <v>24.083333333333332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22">
        <f t="shared" si="57"/>
        <v>69.40625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22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22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22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22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22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22">
        <f t="shared" si="57"/>
        <v>58.416666666666664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22">
        <f t="shared" si="57"/>
        <v>158.63636363636363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22">
        <f t="shared" si="57"/>
        <v>99.857142857142861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22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22">
        <f t="shared" si="57"/>
        <v>89.191780821917803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22">
        <f t="shared" si="57"/>
        <v>182.6236559139785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22">
        <f t="shared" si="57"/>
        <v>50.647058823529413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22">
        <f t="shared" si="57"/>
        <v>33.285714285714285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22">
        <f t="shared" si="57"/>
        <v>51.823529411764703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22">
        <f t="shared" si="57"/>
        <v>113.62573099415205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22">
        <f t="shared" si="57"/>
        <v>136.46276595744681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IFERROR(E963/D963*100,0)</f>
        <v>42.188421052631583</v>
      </c>
      <c r="P963" s="22">
        <f t="shared" ref="P963:P1026" si="61">IFERROR(E963/L963,0)</f>
        <v>364.35454545454547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22">
        <f t="shared" si="61"/>
        <v>19.243243243243242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22">
        <f t="shared" si="61"/>
        <v>41.888888888888886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22">
        <f t="shared" si="61"/>
        <v>30.310344827586206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22">
        <f t="shared" si="61"/>
        <v>49.666666666666664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22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22">
        <f t="shared" si="61"/>
        <v>43.97530864197531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22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22">
        <f t="shared" si="61"/>
        <v>1272.7272727272727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2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22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22">
        <f t="shared" si="61"/>
        <v>153.88888888888889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22">
        <f t="shared" si="61"/>
        <v>51.375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22">
        <f t="shared" si="61"/>
        <v>93.333333333333329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22">
        <f t="shared" si="61"/>
        <v>108.625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22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22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22">
        <f t="shared" si="61"/>
        <v>790.83739837398377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22">
        <f t="shared" si="61"/>
        <v>301.93916666666667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22">
        <f t="shared" si="61"/>
        <v>47.935483870967744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22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22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22">
        <f t="shared" si="61"/>
        <v>171.79329608938548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22">
        <f t="shared" si="61"/>
        <v>35.333333333333336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22">
        <f t="shared" si="61"/>
        <v>82.086956521739125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22">
        <f t="shared" si="61"/>
        <v>110.8695652173913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22">
        <f t="shared" si="61"/>
        <v>161.21951219512195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22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22">
        <f t="shared" si="61"/>
        <v>52.40625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2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22">
        <f t="shared" si="61"/>
        <v>30.285714285714285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22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22">
        <f t="shared" si="61"/>
        <v>89.59693877551021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22">
        <f t="shared" si="61"/>
        <v>424.45454545454544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22">
        <f t="shared" si="61"/>
        <v>80.666666666666671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22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22">
        <f t="shared" si="61"/>
        <v>8.125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22">
        <f t="shared" si="61"/>
        <v>153.42794759825327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22">
        <f t="shared" si="61"/>
        <v>292.07499999999999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2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22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22">
        <f t="shared" si="61"/>
        <v>134.54545454545453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22">
        <f t="shared" si="61"/>
        <v>214.06666666666666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22">
        <f t="shared" si="61"/>
        <v>216.33684210526314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22">
        <f t="shared" si="61"/>
        <v>932.31055900621118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22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22">
        <f t="shared" si="61"/>
        <v>174.94736842105263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22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22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2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22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22">
        <f t="shared" si="61"/>
        <v>1389.3561935483872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22">
        <f t="shared" si="61"/>
        <v>95.911111111111111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22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22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22">
        <f t="shared" si="61"/>
        <v>74.78947368421052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22">
        <f t="shared" si="61"/>
        <v>161.11830985915492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22">
        <f t="shared" si="61"/>
        <v>88.714285714285708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22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22">
        <f t="shared" si="61"/>
        <v>22.079728033472804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22">
        <f t="shared" si="61"/>
        <v>31.054054054054053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22">
        <f t="shared" si="61"/>
        <v>36.206106870229007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22">
        <f t="shared" si="61"/>
        <v>388.9762295081967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IFERROR(E1027/D1027*100,0)</f>
        <v>109.92831428571431</v>
      </c>
      <c r="P1027" s="22">
        <f t="shared" ref="P1027:P1090" si="65">IFERROR(E1027/L1027,0)</f>
        <v>71.848571428571432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22">
        <f t="shared" si="65"/>
        <v>57.381803278688523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22">
        <f t="shared" si="65"/>
        <v>69.666666666666671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22">
        <f t="shared" si="65"/>
        <v>45.988235294117644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22">
        <f t="shared" si="65"/>
        <v>79.262411347517727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22">
        <f t="shared" si="65"/>
        <v>43.031446540880502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22">
        <f t="shared" si="65"/>
        <v>108.48484848484848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22">
        <f t="shared" si="65"/>
        <v>61.029583333333335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22">
        <f t="shared" si="65"/>
        <v>50.592592592592595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22">
        <f t="shared" si="65"/>
        <v>39.157168674698795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22">
        <f t="shared" si="65"/>
        <v>65.15789473684211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22">
        <f t="shared" si="65"/>
        <v>23.963127962085309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22">
        <f t="shared" si="65"/>
        <v>48.61904761904762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22">
        <f t="shared" si="65"/>
        <v>35.73770491803279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22">
        <f t="shared" si="65"/>
        <v>21.366666666666667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2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22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22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22">
        <f t="shared" si="65"/>
        <v>29.236301369863014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22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22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22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22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22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22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2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22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22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22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22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22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22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22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22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22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2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22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22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22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22">
        <f t="shared" si="65"/>
        <v>65.666666666666671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22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22">
        <f t="shared" si="65"/>
        <v>34.128378378378379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22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22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22">
        <f t="shared" si="65"/>
        <v>40.476190476190474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2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22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22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22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22">
        <f t="shared" si="65"/>
        <v>113.56666666666666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22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22">
        <f t="shared" si="65"/>
        <v>48.281025641025643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22">
        <f t="shared" si="65"/>
        <v>43.976047904191617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22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22">
        <f t="shared" si="65"/>
        <v>37.666666666666664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22">
        <f t="shared" si="65"/>
        <v>18.581632653061224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22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22">
        <f t="shared" si="65"/>
        <v>18.666666666666668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22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22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22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22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22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22">
        <f t="shared" si="65"/>
        <v>43.41727891156463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IFERROR(E1091/D1091*100,0)</f>
        <v>7.8266666666666662</v>
      </c>
      <c r="P1091" s="22">
        <f t="shared" ref="P1091:P1154" si="69">IFERROR(E1091/L1091,0)</f>
        <v>23.959183673469386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2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22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22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22">
        <f t="shared" si="69"/>
        <v>10.5625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22">
        <f t="shared" si="69"/>
        <v>122.00037037037038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22">
        <f t="shared" si="69"/>
        <v>267.80851063829789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22">
        <f t="shared" si="69"/>
        <v>74.206896551724142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22">
        <f t="shared" si="69"/>
        <v>6.7142857142857144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22">
        <f t="shared" si="69"/>
        <v>81.954545454545453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22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2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22">
        <f t="shared" si="69"/>
        <v>6.833333333333333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22">
        <f t="shared" si="69"/>
        <v>17.708333333333332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22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22">
        <f t="shared" si="69"/>
        <v>80.297297297297291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22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22">
        <f t="shared" si="69"/>
        <v>23.571428571428573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22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22">
        <f t="shared" si="69"/>
        <v>34.88095238095238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22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22">
        <f t="shared" si="69"/>
        <v>23.181818181818183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22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22">
        <f t="shared" si="69"/>
        <v>100.23371794871794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22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22">
        <f t="shared" si="69"/>
        <v>3.3333333333333335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22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22">
        <f t="shared" si="69"/>
        <v>17.852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22">
        <f t="shared" si="69"/>
        <v>10.375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22">
        <f t="shared" si="69"/>
        <v>36.333333333333336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22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22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22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22">
        <f t="shared" si="69"/>
        <v>3.6666666666666665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22">
        <f t="shared" si="69"/>
        <v>60.714285714285715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22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22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22">
        <f t="shared" si="69"/>
        <v>25.434782608695652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22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22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22">
        <f t="shared" si="69"/>
        <v>3.6666666666666665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22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22">
        <f t="shared" si="69"/>
        <v>110.61538461538461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22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22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22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22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22">
        <f t="shared" si="69"/>
        <v>253.2051282051282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22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22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2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22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22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22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22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22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22">
        <f t="shared" si="69"/>
        <v>44.166666666666664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22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22">
        <f t="shared" si="69"/>
        <v>24.333333333333332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22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2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22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22">
        <f t="shared" si="69"/>
        <v>60.733333333333334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IFERROR(E1155/D1155*100,0)</f>
        <v>0.625</v>
      </c>
      <c r="P1155" s="22">
        <f t="shared" ref="P1155:P1218" si="73">IFERROR(E1155/L1155,0)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22">
        <f t="shared" si="73"/>
        <v>108.33333333333333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22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22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22">
        <f t="shared" si="73"/>
        <v>50.333333333333336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22">
        <f t="shared" si="73"/>
        <v>11.666666666666666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22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22">
        <f t="shared" si="73"/>
        <v>60.789473684210527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22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22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22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22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22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22">
        <f t="shared" si="73"/>
        <v>358.875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22">
        <f t="shared" si="73"/>
        <v>61.1875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22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22">
        <f t="shared" si="73"/>
        <v>5.666666666666667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2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22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22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22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22">
        <f t="shared" si="73"/>
        <v>46.631578947368418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22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22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22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22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22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22">
        <f t="shared" si="73"/>
        <v>69.117647058823536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22">
        <f t="shared" si="73"/>
        <v>1.3333333333333333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22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22">
        <f t="shared" si="73"/>
        <v>33.333333333333336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22">
        <f t="shared" si="73"/>
        <v>61.562666666666665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22">
        <f t="shared" si="73"/>
        <v>118.73873873873873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22">
        <f t="shared" si="73"/>
        <v>65.081300813008127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22">
        <f t="shared" si="73"/>
        <v>130.15714285714284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22">
        <f t="shared" si="73"/>
        <v>37.776470588235291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22">
        <f t="shared" si="73"/>
        <v>112.79069767441861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22">
        <f t="shared" si="73"/>
        <v>51.92307692307692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22">
        <f t="shared" si="73"/>
        <v>89.242424242424249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22">
        <f t="shared" si="73"/>
        <v>19.333333333333332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22">
        <f t="shared" si="73"/>
        <v>79.967032967032964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22">
        <f t="shared" si="73"/>
        <v>56.414565826330531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22">
        <f t="shared" si="73"/>
        <v>79.411764705882348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22">
        <f t="shared" si="73"/>
        <v>76.439453125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22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22">
        <f t="shared" si="73"/>
        <v>54.616766467065865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22">
        <f t="shared" si="73"/>
        <v>299.22222222222223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22">
        <f t="shared" si="73"/>
        <v>58.533980582524272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22">
        <f t="shared" si="73"/>
        <v>55.371801801801809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22">
        <f t="shared" si="73"/>
        <v>183.80442804428046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22">
        <f t="shared" si="73"/>
        <v>165.34653465346534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22">
        <f t="shared" si="73"/>
        <v>234.78947368421052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22">
        <f t="shared" si="73"/>
        <v>211.48387096774192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22">
        <f t="shared" si="73"/>
        <v>32.34375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22">
        <f t="shared" si="73"/>
        <v>123.37588652482269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22">
        <f t="shared" si="73"/>
        <v>207.06666666666666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22">
        <f t="shared" si="73"/>
        <v>138.2608695652174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22">
        <f t="shared" si="73"/>
        <v>493.81553398058253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22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22">
        <f t="shared" si="73"/>
        <v>38.867469879518069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22">
        <f t="shared" si="73"/>
        <v>61.527777777777779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22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22">
        <f t="shared" si="73"/>
        <v>71.592003642987251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22">
        <f t="shared" si="73"/>
        <v>91.882882882882882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IFERROR(E1219/D1219*100,0)</f>
        <v>102.60000000000001</v>
      </c>
      <c r="P1219" s="22">
        <f t="shared" ref="P1219:P1282" si="77">IFERROR(E1219/L1219,0)</f>
        <v>148.57377049180329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22">
        <f t="shared" si="77"/>
        <v>174.2134831460674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22">
        <f t="shared" si="77"/>
        <v>102.86166007905139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22">
        <f t="shared" si="77"/>
        <v>111.17857142857143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22">
        <f t="shared" si="77"/>
        <v>23.796213592233013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22">
        <f t="shared" si="77"/>
        <v>81.268115942028984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22">
        <f t="shared" si="77"/>
        <v>116.21465968586388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22">
        <f t="shared" si="77"/>
        <v>58.888888888888886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22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22">
        <f t="shared" si="77"/>
        <v>48.424999999999997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22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22">
        <f t="shared" si="77"/>
        <v>61.041666666666664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22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2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22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22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22">
        <f t="shared" si="77"/>
        <v>19.333333333333332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22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22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22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22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22">
        <f t="shared" si="77"/>
        <v>59.333333333333336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22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22">
        <f t="shared" si="77"/>
        <v>30.125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22">
        <f t="shared" si="77"/>
        <v>74.617647058823536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22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22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22">
        <f t="shared" si="77"/>
        <v>46.133333333333333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22">
        <f t="shared" si="77"/>
        <v>141.47058823529412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22">
        <f t="shared" si="77"/>
        <v>75.483870967741936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22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22">
        <f t="shared" si="77"/>
        <v>64.254237288135599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22">
        <f t="shared" si="77"/>
        <v>64.46913580246914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22">
        <f t="shared" si="77"/>
        <v>118.2007874015748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22">
        <f t="shared" si="77"/>
        <v>82.540540540540547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22">
        <f t="shared" si="77"/>
        <v>34.170212765957444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22">
        <f t="shared" si="77"/>
        <v>42.73322081575246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22">
        <f t="shared" si="77"/>
        <v>94.489361702127653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22">
        <f t="shared" si="77"/>
        <v>55.697247706422019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22">
        <f t="shared" si="77"/>
        <v>98.030831024930734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22">
        <f t="shared" si="77"/>
        <v>92.102272727272734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22">
        <f t="shared" si="77"/>
        <v>38.175462686567165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22">
        <f t="shared" si="77"/>
        <v>27.145833333333332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22">
        <f t="shared" si="77"/>
        <v>50.689189189189186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22">
        <f t="shared" si="77"/>
        <v>38.942307692307693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22">
        <f t="shared" si="77"/>
        <v>77.638095238095232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22">
        <f t="shared" si="77"/>
        <v>43.536585365853661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22">
        <f t="shared" si="77"/>
        <v>31.823529411764707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22">
        <f t="shared" si="77"/>
        <v>63.184393939393942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22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22">
        <f t="shared" si="77"/>
        <v>140.85534591194968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22">
        <f t="shared" si="77"/>
        <v>76.92307692307692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22">
        <f t="shared" si="77"/>
        <v>99.15533980582525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22">
        <f t="shared" si="77"/>
        <v>67.881656804733723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22">
        <f t="shared" si="77"/>
        <v>246.29032258064515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22">
        <f t="shared" si="77"/>
        <v>189.28571428571428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22">
        <f t="shared" si="77"/>
        <v>76.666666666666671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22">
        <f t="shared" si="77"/>
        <v>82.963254817987149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22">
        <f t="shared" si="77"/>
        <v>62.522107969151669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22">
        <f t="shared" si="77"/>
        <v>46.06808823529412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22">
        <f t="shared" si="77"/>
        <v>38.543946731234868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22">
        <f t="shared" si="77"/>
        <v>53.005263157894738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22">
        <f t="shared" si="77"/>
        <v>73.355396825396824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22">
        <f t="shared" si="77"/>
        <v>127.97523076923076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IFERROR(E1283/D1283*100,0)</f>
        <v>110.71428571428572</v>
      </c>
      <c r="P1283" s="22">
        <f t="shared" ref="P1283:P1346" si="81">IFERROR(E1283/L1283,0)</f>
        <v>104.72972972972973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22">
        <f t="shared" si="81"/>
        <v>67.671532846715323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22">
        <f t="shared" si="81"/>
        <v>95.931818181818187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22">
        <f t="shared" si="81"/>
        <v>65.161290322580641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22">
        <f t="shared" si="81"/>
        <v>32.269841269841272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22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22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22">
        <f t="shared" si="81"/>
        <v>65.868852459016395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22">
        <f t="shared" si="81"/>
        <v>36.07692307692308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22">
        <f t="shared" si="81"/>
        <v>44.186046511627907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22">
        <f t="shared" si="81"/>
        <v>104.07142857142857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22">
        <f t="shared" si="81"/>
        <v>35.96153846153846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22">
        <f t="shared" si="81"/>
        <v>127.79166666666667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22">
        <f t="shared" si="81"/>
        <v>27.727272727272727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22">
        <f t="shared" si="81"/>
        <v>39.828125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22">
        <f t="shared" si="81"/>
        <v>52.173913043478258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22">
        <f t="shared" si="81"/>
        <v>92.037815126050418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22">
        <f t="shared" si="81"/>
        <v>63.424242424242422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22">
        <f t="shared" si="81"/>
        <v>135.625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2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22">
        <f t="shared" si="81"/>
        <v>70.862068965517238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22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22">
        <f t="shared" si="81"/>
        <v>42.214166666666671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22">
        <f t="shared" si="81"/>
        <v>152.41346153846155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22">
        <f t="shared" si="81"/>
        <v>90.616279069767444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22">
        <f t="shared" si="81"/>
        <v>201.60393258426967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22">
        <f t="shared" si="81"/>
        <v>127.93333333333334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22">
        <f t="shared" si="81"/>
        <v>29.894736842105264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22">
        <f t="shared" si="81"/>
        <v>367.97142857142859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22">
        <f t="shared" si="81"/>
        <v>129.16666666666666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22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22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22">
        <f t="shared" si="81"/>
        <v>102.01639344262296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22">
        <f t="shared" si="81"/>
        <v>184.36363636363637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22">
        <f t="shared" si="81"/>
        <v>162.91935483870967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22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22">
        <f t="shared" si="81"/>
        <v>603.52631578947364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22">
        <f t="shared" si="81"/>
        <v>45.407407407407405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22">
        <f t="shared" si="81"/>
        <v>97.333333333333329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22">
        <f t="shared" si="81"/>
        <v>167.66666666666666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22">
        <f t="shared" si="81"/>
        <v>859.85714285714289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22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22">
        <f t="shared" si="81"/>
        <v>30.272727272727273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22">
        <f t="shared" si="81"/>
        <v>54.666666666666664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22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22">
        <f t="shared" si="81"/>
        <v>102.72727272727273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22">
        <f t="shared" si="81"/>
        <v>41.585365853658537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22">
        <f t="shared" si="81"/>
        <v>116.53333333333333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22">
        <f t="shared" si="81"/>
        <v>45.333333333333336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2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22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22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22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22">
        <f t="shared" si="81"/>
        <v>51.822463768115945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22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22">
        <f t="shared" si="81"/>
        <v>379.22767857142856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22">
        <f t="shared" si="81"/>
        <v>176.36428571428573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22">
        <f t="shared" si="81"/>
        <v>66.066666666666663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22">
        <f t="shared" si="81"/>
        <v>89.648648648648646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2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22">
        <f t="shared" si="81"/>
        <v>382.39130434782606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22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22">
        <f t="shared" si="81"/>
        <v>158.35603715170279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22">
        <f t="shared" si="81"/>
        <v>40.762589928057551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IFERROR(E1347/D1347*100,0)</f>
        <v>125</v>
      </c>
      <c r="P1347" s="22">
        <f t="shared" ref="P1347:P1410" si="85">IFERROR(E1347/L1347,0)</f>
        <v>53.571428571428569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22">
        <f t="shared" si="85"/>
        <v>48.449664429530202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22">
        <f t="shared" si="85"/>
        <v>82.41935483870968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22">
        <f t="shared" si="85"/>
        <v>230.19230769230768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22">
        <f t="shared" si="85"/>
        <v>59.360465116279073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22">
        <f t="shared" si="85"/>
        <v>66.698717948717942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22">
        <f t="shared" si="85"/>
        <v>168.77500000000001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22">
        <f t="shared" si="85"/>
        <v>59.973568281938327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22">
        <f t="shared" si="85"/>
        <v>31.80952380952381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22">
        <f t="shared" si="85"/>
        <v>24.421875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22">
        <f t="shared" si="85"/>
        <v>25.347107438016529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22">
        <f t="shared" si="85"/>
        <v>71.443218390804603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22">
        <f t="shared" si="85"/>
        <v>38.553846153846152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22">
        <f t="shared" si="85"/>
        <v>68.367346938775512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22">
        <f t="shared" si="85"/>
        <v>40.210526315789473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22">
        <f t="shared" si="85"/>
        <v>32.074074074074076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22">
        <f t="shared" si="85"/>
        <v>28.632575757575758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22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22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22">
        <f t="shared" si="85"/>
        <v>346.04166666666669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22">
        <f t="shared" si="85"/>
        <v>81.739130434782609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22">
        <f t="shared" si="85"/>
        <v>64.535306122448986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22">
        <f t="shared" si="85"/>
        <v>63.477777777777774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22">
        <f t="shared" si="85"/>
        <v>63.620689655172413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22">
        <f t="shared" si="85"/>
        <v>83.967068965517228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2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22">
        <f t="shared" si="85"/>
        <v>107.07142857142857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22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22">
        <f t="shared" si="85"/>
        <v>201.94230769230768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22">
        <f t="shared" si="85"/>
        <v>43.060606060606062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22">
        <f t="shared" si="85"/>
        <v>62.871559633027523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22">
        <f t="shared" si="85"/>
        <v>55.607142857142854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22">
        <f t="shared" si="85"/>
        <v>48.70967741935484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22">
        <f t="shared" si="85"/>
        <v>30.578947368421051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22">
        <f t="shared" si="85"/>
        <v>73.907284768211923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2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22">
        <f t="shared" si="85"/>
        <v>73.356164383561648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22">
        <f t="shared" si="85"/>
        <v>56.412162162162161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22">
        <f t="shared" si="85"/>
        <v>50.247311827956992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22">
        <f t="shared" si="85"/>
        <v>68.936507936507937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22">
        <f t="shared" si="85"/>
        <v>65.914104477611943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22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22">
        <f t="shared" si="85"/>
        <v>70.064102564102569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22">
        <f t="shared" si="85"/>
        <v>60.181874999999998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22">
        <f t="shared" si="85"/>
        <v>21.382352941176471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22">
        <f t="shared" si="85"/>
        <v>160.78947368421052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22">
        <f t="shared" si="85"/>
        <v>42.384615384615387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22">
        <f t="shared" si="85"/>
        <v>27.317307692307693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22">
        <f t="shared" si="85"/>
        <v>196.82692307692307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22">
        <f t="shared" si="85"/>
        <v>53.882352941176471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22">
        <f t="shared" si="85"/>
        <v>47.756097560975611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22">
        <f t="shared" si="85"/>
        <v>88.191780821917803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22">
        <f t="shared" si="85"/>
        <v>72.056962025316452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22">
        <f t="shared" si="85"/>
        <v>74.246153846153845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22">
        <f t="shared" si="85"/>
        <v>61.701086956521742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22">
        <f t="shared" si="85"/>
        <v>17.235294117647058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22">
        <f t="shared" si="85"/>
        <v>51.720833333333331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22">
        <f t="shared" si="85"/>
        <v>24.150442477876105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22">
        <f t="shared" si="85"/>
        <v>62.166666666666664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22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22">
        <f t="shared" si="85"/>
        <v>6.1764705882352944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22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22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22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IFERROR(E1411/D1411*100,0)</f>
        <v>0</v>
      </c>
      <c r="P1411" s="22">
        <f t="shared" ref="P1411:P1474" si="89">IFERROR(E1411/L1411,0)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2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22">
        <f t="shared" si="89"/>
        <v>2.3333333333333335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22">
        <f t="shared" si="89"/>
        <v>24.615384615384617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22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22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22">
        <f t="shared" si="89"/>
        <v>88.888888888888886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22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22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22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22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22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22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22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22">
        <f t="shared" si="89"/>
        <v>109.07142857142857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22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22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22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22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22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2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22">
        <f t="shared" si="89"/>
        <v>115.55319148936171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22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22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22">
        <f t="shared" si="89"/>
        <v>744.5454545454545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22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22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22">
        <f t="shared" si="89"/>
        <v>36.68181818181818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22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22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2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22">
        <f t="shared" si="89"/>
        <v>673.33333333333337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22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22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22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22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22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22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22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22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2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22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22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22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22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22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22">
        <f t="shared" si="89"/>
        <v>48.333333333333336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22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22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22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2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22">
        <f t="shared" si="89"/>
        <v>44.66673529411765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22">
        <f t="shared" si="89"/>
        <v>28.937999999999999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22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22">
        <f t="shared" si="89"/>
        <v>34.871794871794869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22">
        <f t="shared" si="89"/>
        <v>52.622732513451197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22">
        <f t="shared" si="89"/>
        <v>69.598266129032254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22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22">
        <f t="shared" si="89"/>
        <v>33.191126279863482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22">
        <f t="shared" si="89"/>
        <v>149.46417445482865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22">
        <f t="shared" si="89"/>
        <v>23.172839506172838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22">
        <f t="shared" si="89"/>
        <v>96.877551020408163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22">
        <f t="shared" si="89"/>
        <v>103.20238095238095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IFERROR(E1475/D1475*100,0)</f>
        <v>120.51600000000001</v>
      </c>
      <c r="P1475" s="22">
        <f t="shared" ref="P1475:P1538" si="93">IFERROR(E1475/L1475,0)</f>
        <v>38.462553191489363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22">
        <f t="shared" si="93"/>
        <v>44.315789473684212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22">
        <f t="shared" si="93"/>
        <v>64.173356009070289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22">
        <f t="shared" si="93"/>
        <v>43.333275109170302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22">
        <f t="shared" si="93"/>
        <v>90.495934959349597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22">
        <f t="shared" si="93"/>
        <v>29.187190495010373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22">
        <f t="shared" si="93"/>
        <v>30.95774647887324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22">
        <f t="shared" si="93"/>
        <v>92.157795275590544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22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22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22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22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22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22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22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22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22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22">
        <f t="shared" si="93"/>
        <v>47.10526315789474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22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22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22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22">
        <f t="shared" si="93"/>
        <v>40.454545454545453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22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22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22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22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22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22">
        <f t="shared" si="93"/>
        <v>46.733333333333334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22">
        <f t="shared" si="93"/>
        <v>97.731073446327684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22">
        <f t="shared" si="93"/>
        <v>67.835866261398181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22">
        <f t="shared" si="93"/>
        <v>56.98492957746479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22">
        <f t="shared" si="93"/>
        <v>67.159851301115239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22">
        <f t="shared" si="93"/>
        <v>48.037681159420288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22">
        <f t="shared" si="93"/>
        <v>38.860465116279073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22">
        <f t="shared" si="93"/>
        <v>78.181818181818187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22">
        <f t="shared" si="93"/>
        <v>97.113744075829388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22">
        <f t="shared" si="93"/>
        <v>110.39397959183674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22">
        <f t="shared" si="93"/>
        <v>39.91506172839506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22">
        <f t="shared" si="93"/>
        <v>75.975728155339809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22">
        <f t="shared" si="93"/>
        <v>58.379104477611939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22">
        <f t="shared" si="93"/>
        <v>55.82093023255814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22">
        <f t="shared" si="93"/>
        <v>151.24431818181819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22">
        <f t="shared" si="93"/>
        <v>849.67027027027029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22">
        <f t="shared" si="93"/>
        <v>159.24137931034483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22">
        <f t="shared" si="93"/>
        <v>39.507317073170732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22">
        <f t="shared" si="93"/>
        <v>130.52966101694915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22">
        <f t="shared" si="93"/>
        <v>64.156896551724131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22">
        <f t="shared" si="93"/>
        <v>111.52694610778443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22">
        <f t="shared" si="93"/>
        <v>170.44680851063831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22">
        <f t="shared" si="93"/>
        <v>133.7391592920354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22">
        <f t="shared" si="93"/>
        <v>95.834024896265561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22">
        <f t="shared" si="93"/>
        <v>221.78571428571428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22">
        <f t="shared" si="93"/>
        <v>32.315357142857138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22">
        <f t="shared" si="93"/>
        <v>98.839285714285708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22">
        <f t="shared" si="93"/>
        <v>55.222142857142863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22">
        <f t="shared" si="93"/>
        <v>52.793750000000003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22">
        <f t="shared" si="93"/>
        <v>135.66666666666666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22">
        <f t="shared" si="93"/>
        <v>53.991990846681922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22">
        <f t="shared" si="93"/>
        <v>56.643835616438359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22">
        <f t="shared" si="93"/>
        <v>82.316326530612244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22">
        <f t="shared" si="93"/>
        <v>88.26081081081081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22">
        <f t="shared" si="93"/>
        <v>84.905149051490511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22">
        <f t="shared" si="93"/>
        <v>48.154545454545456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22">
        <f t="shared" si="93"/>
        <v>66.015406593406595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IFERROR(E1539/D1539*100,0)</f>
        <v>179.9</v>
      </c>
      <c r="P1539" s="22">
        <f t="shared" ref="P1539:P1602" si="97">IFERROR(E1539/L1539,0)</f>
        <v>96.375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22">
        <f t="shared" si="97"/>
        <v>156.17391304347825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22">
        <f t="shared" si="97"/>
        <v>95.764859154929582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22">
        <f t="shared" si="97"/>
        <v>180.40816326530611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22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22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22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22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22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22">
        <f t="shared" si="97"/>
        <v>26.272727272727273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22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22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22">
        <f t="shared" si="97"/>
        <v>28.333333333333332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22">
        <f t="shared" si="97"/>
        <v>14.428571428571429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22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22">
        <f t="shared" si="97"/>
        <v>132.1875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22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22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22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22">
        <f t="shared" si="97"/>
        <v>56.416666666666664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22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22">
        <f t="shared" si="97"/>
        <v>11.666666666666666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22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2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22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22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22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22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22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22">
        <f t="shared" si="97"/>
        <v>108.05084745762711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22">
        <f t="shared" si="97"/>
        <v>26.923076923076923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22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22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22">
        <f t="shared" si="97"/>
        <v>47.769230769230766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22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22">
        <f t="shared" si="97"/>
        <v>41.666666666666664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22">
        <f t="shared" si="97"/>
        <v>74.333333333333329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22">
        <f t="shared" si="97"/>
        <v>84.333333333333329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22">
        <f t="shared" si="97"/>
        <v>65.457142857142856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22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22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22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22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2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22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22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22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22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22">
        <f t="shared" si="97"/>
        <v>131.66666666666666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22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22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22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22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2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22">
        <f t="shared" si="97"/>
        <v>44.478260869565219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22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22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22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22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22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22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22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22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22">
        <f t="shared" si="97"/>
        <v>40.777777777777779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IFERROR(E1603/D1603*100,0)</f>
        <v>108.2492</v>
      </c>
      <c r="P1603" s="22">
        <f t="shared" ref="P1603:P1666" si="101">IFERROR(E1603/L1603,0)</f>
        <v>48.325535714285714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22">
        <f t="shared" si="101"/>
        <v>46.953125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22">
        <f t="shared" si="101"/>
        <v>66.688666666666663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22">
        <f t="shared" si="101"/>
        <v>48.842857142857142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22">
        <f t="shared" si="101"/>
        <v>137.30909090909091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22">
        <f t="shared" si="101"/>
        <v>87.829673913043479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22">
        <f t="shared" si="101"/>
        <v>70.785365853658533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22">
        <f t="shared" si="101"/>
        <v>52.826086956521742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22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22">
        <f t="shared" si="101"/>
        <v>48.544642857142854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22">
        <f t="shared" si="101"/>
        <v>37.074074074074076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22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22">
        <f t="shared" si="101"/>
        <v>39.03846153846154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22">
        <f t="shared" si="101"/>
        <v>66.688311688311686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22">
        <f t="shared" si="101"/>
        <v>67.132352941176464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22">
        <f t="shared" si="101"/>
        <v>66.369426751592357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22">
        <f t="shared" si="101"/>
        <v>64.620253164556956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22">
        <f t="shared" si="101"/>
        <v>58.370370370370374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22">
        <f t="shared" si="101"/>
        <v>86.956521739130437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22">
        <f t="shared" si="101"/>
        <v>66.470588235294116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22">
        <f t="shared" si="101"/>
        <v>163.78378378378378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22">
        <f t="shared" si="101"/>
        <v>107.98461538461538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22">
        <f t="shared" si="101"/>
        <v>42.111111111111114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22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22">
        <f t="shared" si="101"/>
        <v>112.01923076923077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22">
        <f t="shared" si="101"/>
        <v>74.953703703703709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22">
        <f t="shared" si="101"/>
        <v>61.578947368421055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22">
        <f t="shared" si="101"/>
        <v>45.875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22">
        <f t="shared" si="101"/>
        <v>75.853658536585371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22">
        <f t="shared" si="101"/>
        <v>84.206349206349202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22">
        <f t="shared" si="101"/>
        <v>117.22556390977444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22">
        <f t="shared" si="101"/>
        <v>86.489361702127653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22">
        <f t="shared" si="101"/>
        <v>172.41379310344828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22">
        <f t="shared" si="101"/>
        <v>62.8125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22">
        <f t="shared" si="101"/>
        <v>67.729729729729726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22">
        <f t="shared" si="101"/>
        <v>53.5632183908046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22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22">
        <f t="shared" si="101"/>
        <v>38.888888888888886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22">
        <f t="shared" si="101"/>
        <v>94.736842105263165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22">
        <f t="shared" si="101"/>
        <v>39.967058823529413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22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22">
        <f t="shared" si="101"/>
        <v>42.857142857142854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22">
        <f t="shared" si="101"/>
        <v>168.51351351351352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22">
        <f t="shared" si="101"/>
        <v>85.546875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22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22">
        <f t="shared" si="101"/>
        <v>26.554216867469879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22">
        <f t="shared" si="101"/>
        <v>113.82608695652173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22">
        <f t="shared" si="101"/>
        <v>32.011111111111113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22">
        <f t="shared" si="101"/>
        <v>47.189259259259259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22">
        <f t="shared" si="101"/>
        <v>88.46875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22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22">
        <f t="shared" si="101"/>
        <v>64.714285714285708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22">
        <f t="shared" si="101"/>
        <v>51.854285714285716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22">
        <f t="shared" si="101"/>
        <v>38.794117647058826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22">
        <f t="shared" si="101"/>
        <v>44.645833333333336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22">
        <f t="shared" si="101"/>
        <v>156.77333333333334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22">
        <f t="shared" si="101"/>
        <v>118.70339366515837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22">
        <f t="shared" si="101"/>
        <v>74.149532710280369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22">
        <f t="shared" si="101"/>
        <v>12.533333333333333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22">
        <f t="shared" si="101"/>
        <v>27.861111111111111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22">
        <f t="shared" si="101"/>
        <v>80.178217821782184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22">
        <f t="shared" si="101"/>
        <v>132.43548387096774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22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22">
        <f t="shared" si="101"/>
        <v>34.384494382022467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IFERROR(E1667/D1667*100,0)</f>
        <v>119.45714285714286</v>
      </c>
      <c r="P1667" s="22">
        <f t="shared" ref="P1667:P1730" si="105">IFERROR(E1667/L1667,0)</f>
        <v>44.956989247311824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22">
        <f t="shared" si="105"/>
        <v>41.04081632653061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22">
        <f t="shared" si="105"/>
        <v>52.597560975609753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22">
        <f t="shared" si="105"/>
        <v>70.784482758620683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22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22">
        <f t="shared" si="105"/>
        <v>44.608695652173914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22">
        <f t="shared" si="105"/>
        <v>26.148961038961041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22">
        <f t="shared" si="105"/>
        <v>39.183673469387756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22">
        <f t="shared" si="105"/>
        <v>45.593220338983052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22">
        <f t="shared" si="105"/>
        <v>89.247787610619469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22">
        <f t="shared" si="105"/>
        <v>40.416470588235299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22">
        <f t="shared" si="105"/>
        <v>82.38095238095238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22">
        <f t="shared" si="105"/>
        <v>159.52380952380952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22">
        <f t="shared" si="105"/>
        <v>36.244897959183675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22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2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22">
        <f t="shared" si="105"/>
        <v>74.575090497737563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22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22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22">
        <f t="shared" si="105"/>
        <v>86.43564356435644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22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22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22">
        <f t="shared" si="105"/>
        <v>80.128205128205124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22">
        <f t="shared" si="105"/>
        <v>253.14285714285714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22">
        <f t="shared" si="105"/>
        <v>171.42857142857142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22">
        <f t="shared" si="105"/>
        <v>57.727272727272727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22">
        <f t="shared" si="105"/>
        <v>264.26315789473682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22">
        <f t="shared" si="105"/>
        <v>159.33333333333334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22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22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22">
        <f t="shared" si="105"/>
        <v>61.086956521739133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22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22">
        <f t="shared" si="105"/>
        <v>114.81818181818181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22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22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22">
        <f t="shared" si="105"/>
        <v>65.974683544303801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22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22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22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22">
        <f t="shared" si="105"/>
        <v>118.36363636363636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22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22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22">
        <f t="shared" si="105"/>
        <v>54.111111111111114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22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22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2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22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22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22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22">
        <f t="shared" si="105"/>
        <v>115.70588235294117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22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22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22">
        <f t="shared" si="105"/>
        <v>34.024390243902438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22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22">
        <f t="shared" si="105"/>
        <v>11.666666666666666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22">
        <f t="shared" si="105"/>
        <v>28.125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22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22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22">
        <f t="shared" si="105"/>
        <v>216.66666666666666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22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22">
        <f t="shared" si="105"/>
        <v>62.222222222222221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22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22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22">
        <f t="shared" si="105"/>
        <v>122.14285714285714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IFERROR(E1731/D1731*100,0)</f>
        <v>0</v>
      </c>
      <c r="P1731" s="22">
        <f t="shared" ref="P1731:P1794" si="109">IFERROR(E1731/L1731,0)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2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22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22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22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22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22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22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22">
        <f t="shared" si="109"/>
        <v>56.666666666666664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22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22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2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22">
        <f t="shared" si="109"/>
        <v>25.576923076923077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22">
        <f t="shared" si="109"/>
        <v>63.970588235294116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22">
        <f t="shared" si="109"/>
        <v>89.925373134328353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22">
        <f t="shared" si="109"/>
        <v>93.071428571428569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22">
        <f t="shared" si="109"/>
        <v>89.674157303370791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22">
        <f t="shared" si="109"/>
        <v>207.61682242990653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22">
        <f t="shared" si="109"/>
        <v>59.408805031446541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22">
        <f t="shared" si="109"/>
        <v>358.97237569060775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22">
        <f t="shared" si="109"/>
        <v>94.736641221374043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22">
        <f t="shared" si="109"/>
        <v>80.647999999999996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22">
        <f t="shared" si="109"/>
        <v>168.68852459016392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22">
        <f t="shared" si="109"/>
        <v>34.68888888888889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22">
        <f t="shared" si="109"/>
        <v>462.85714285714283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22">
        <f t="shared" si="109"/>
        <v>104.38888888888889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22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22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22">
        <f t="shared" si="109"/>
        <v>414.28571428571428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22">
        <f t="shared" si="109"/>
        <v>42.481481481481481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22">
        <f t="shared" si="109"/>
        <v>108.77551020408163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22">
        <f t="shared" si="109"/>
        <v>81.098039215686271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22">
        <f t="shared" si="109"/>
        <v>51.666666666666664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22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22">
        <f t="shared" si="109"/>
        <v>103.63559322033899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22">
        <f t="shared" si="109"/>
        <v>55.282051282051285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22">
        <f t="shared" si="109"/>
        <v>72.16970873786407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22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22">
        <f t="shared" si="109"/>
        <v>58.615384615384613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22">
        <f t="shared" si="109"/>
        <v>12.466666666666667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22">
        <f t="shared" si="109"/>
        <v>49.136363636363633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2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22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22">
        <f t="shared" si="109"/>
        <v>45.157894736842103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22">
        <f t="shared" si="109"/>
        <v>98.78947368421052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22">
        <f t="shared" si="109"/>
        <v>88.307692307692307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22">
        <f t="shared" si="109"/>
        <v>170.62903225806451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22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22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22">
        <f t="shared" si="109"/>
        <v>66.333333333333329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22">
        <f t="shared" si="109"/>
        <v>104.89473684210526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22">
        <f t="shared" si="109"/>
        <v>78.440789473684205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22">
        <f t="shared" si="109"/>
        <v>59.041666666666664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22">
        <f t="shared" si="109"/>
        <v>71.34210526315789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22">
        <f t="shared" si="109"/>
        <v>51.227027027027027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22">
        <f t="shared" si="109"/>
        <v>60.242424242424242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22">
        <f t="shared" si="109"/>
        <v>44.935185185185183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22">
        <f t="shared" si="109"/>
        <v>31.206896551724139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22">
        <f t="shared" si="109"/>
        <v>63.875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22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22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22">
        <f t="shared" si="109"/>
        <v>109.06666666666666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22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22">
        <f t="shared" si="109"/>
        <v>109.93525179856115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IFERROR(E1795/D1795*100,0)</f>
        <v>1.3333333333333335</v>
      </c>
      <c r="P1795" s="22">
        <f t="shared" ref="P1795:P1858" si="113">IFERROR(E1795/L1795,0)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22">
        <f t="shared" si="113"/>
        <v>55.388888888888886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22">
        <f t="shared" si="113"/>
        <v>133.90123456790124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22">
        <f t="shared" si="113"/>
        <v>48.720930232558139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22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22">
        <f t="shared" si="113"/>
        <v>58.972972972972975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22">
        <f t="shared" si="113"/>
        <v>11.638333333333334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22">
        <f t="shared" si="113"/>
        <v>83.716814159292042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22">
        <f t="shared" si="113"/>
        <v>63.648648648648646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22">
        <f t="shared" si="113"/>
        <v>94.277777777777771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22">
        <f t="shared" si="113"/>
        <v>71.86666666666666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22">
        <f t="shared" si="113"/>
        <v>104.84615384615384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22">
        <f t="shared" si="113"/>
        <v>67.139344262295083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22">
        <f t="shared" si="113"/>
        <v>73.875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22">
        <f t="shared" si="113"/>
        <v>69.125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22">
        <f t="shared" si="113"/>
        <v>120.77083333333333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22">
        <f t="shared" si="113"/>
        <v>42.222222222222221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2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22">
        <f t="shared" si="113"/>
        <v>1.5384615384615385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22">
        <f t="shared" si="113"/>
        <v>37.608695652173914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22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22">
        <f t="shared" si="113"/>
        <v>42.157142857142858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22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22">
        <f t="shared" si="113"/>
        <v>84.833333333333329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22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22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22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22">
        <f t="shared" si="113"/>
        <v>213.375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22">
        <f t="shared" si="113"/>
        <v>59.162280701754383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22">
        <f t="shared" si="113"/>
        <v>27.272727272727273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22">
        <f t="shared" si="113"/>
        <v>24.575757575757574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22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22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22">
        <f t="shared" si="113"/>
        <v>53.157894736842103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22">
        <f t="shared" si="113"/>
        <v>83.885416666666671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22">
        <f t="shared" si="113"/>
        <v>417.33333333333331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22">
        <f t="shared" si="113"/>
        <v>75.765151515151516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22">
        <f t="shared" si="113"/>
        <v>67.389380530973455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22">
        <f t="shared" si="113"/>
        <v>73.571428571428569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22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22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22">
        <f t="shared" si="113"/>
        <v>131.16666666666666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22">
        <f t="shared" si="113"/>
        <v>47.272727272727273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22">
        <f t="shared" si="113"/>
        <v>182.12727272727273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22">
        <f t="shared" si="113"/>
        <v>61.366666666666667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22">
        <f t="shared" si="113"/>
        <v>35.767499999999998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22">
        <f t="shared" si="113"/>
        <v>45.62222222222222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22">
        <f t="shared" si="113"/>
        <v>75.384615384615387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22">
        <f t="shared" si="113"/>
        <v>50.875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22">
        <f t="shared" si="113"/>
        <v>119.28571428571429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22">
        <f t="shared" si="113"/>
        <v>92.541865671641801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22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22">
        <f t="shared" si="113"/>
        <v>52.631578947368418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22">
        <f t="shared" si="113"/>
        <v>98.990430622009569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22">
        <f t="shared" si="113"/>
        <v>79.526315789473685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22">
        <f t="shared" si="113"/>
        <v>134.20833333333334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22">
        <f t="shared" si="113"/>
        <v>37.625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22">
        <f t="shared" si="113"/>
        <v>51.044692737430168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22">
        <f t="shared" si="113"/>
        <v>50.03846153846154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22">
        <f t="shared" si="113"/>
        <v>133.93129770992365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22">
        <f t="shared" si="113"/>
        <v>58.214285714285715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22">
        <f t="shared" si="113"/>
        <v>88.037643678160919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22">
        <f t="shared" si="113"/>
        <v>70.576753926701571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22">
        <f t="shared" si="113"/>
        <v>53.289473684210527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IFERROR(E1859/D1859*100,0)</f>
        <v>100</v>
      </c>
      <c r="P1859" s="22">
        <f t="shared" ref="P1859:P1922" si="117">IFERROR(E1859/L1859,0)</f>
        <v>136.36363636363637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22">
        <f t="shared" si="117"/>
        <v>40.547315436241611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22">
        <f t="shared" si="117"/>
        <v>70.625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22">
        <f t="shared" si="117"/>
        <v>52.684210526315788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22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22">
        <f t="shared" si="117"/>
        <v>90.9375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22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22">
        <f t="shared" si="117"/>
        <v>58.083333333333336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22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22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22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22">
        <f t="shared" si="117"/>
        <v>71.588235294117652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22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22">
        <f t="shared" si="117"/>
        <v>32.81818181818182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22">
        <f t="shared" si="117"/>
        <v>49.11578947368421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22">
        <f t="shared" si="117"/>
        <v>16.307692307692307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22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22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22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22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22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22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22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22">
        <f t="shared" si="117"/>
        <v>41.833333333333336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22">
        <f t="shared" si="117"/>
        <v>49.338428571428572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22">
        <f t="shared" si="117"/>
        <v>41.728395061728392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22">
        <f t="shared" si="117"/>
        <v>32.71875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22">
        <f t="shared" si="117"/>
        <v>51.96153846153846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22">
        <f t="shared" si="117"/>
        <v>50.685714285714283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22">
        <f t="shared" si="117"/>
        <v>42.241379310344826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22">
        <f t="shared" si="117"/>
        <v>416.875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22">
        <f t="shared" si="117"/>
        <v>46.651685393258425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22">
        <f t="shared" si="117"/>
        <v>48.454545454545453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22">
        <f t="shared" si="117"/>
        <v>70.5289837398374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22">
        <f t="shared" si="117"/>
        <v>87.958333333333329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22">
        <f t="shared" si="117"/>
        <v>26.26923076923077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22">
        <f t="shared" si="117"/>
        <v>57.777777777777779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22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22">
        <f t="shared" si="117"/>
        <v>196.34042553191489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22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22">
        <f t="shared" si="117"/>
        <v>35.551912568306008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22">
        <f t="shared" si="117"/>
        <v>68.80952380952381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22">
        <f t="shared" si="117"/>
        <v>28.571428571428573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22">
        <f t="shared" si="117"/>
        <v>50.631666666666668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22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22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22">
        <f t="shared" si="117"/>
        <v>34.097560975609753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22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22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22">
        <f t="shared" si="117"/>
        <v>215.95959595959596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22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22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22">
        <f t="shared" si="117"/>
        <v>129.97368421052633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22">
        <f t="shared" si="117"/>
        <v>117.49473684210527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22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22">
        <f t="shared" si="117"/>
        <v>70.595238095238102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22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22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22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22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22">
        <f t="shared" si="117"/>
        <v>2928.9285714285716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22">
        <f t="shared" si="117"/>
        <v>28.888888888888889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22">
        <f t="shared" si="117"/>
        <v>29.625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22">
        <f t="shared" si="117"/>
        <v>40.980952380952381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IFERROR(E1923/D1923*100,0)</f>
        <v>136.80000000000001</v>
      </c>
      <c r="P1923" s="22">
        <f t="shared" ref="P1923:P1986" si="121">IFERROR(E1923/L1923,0)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22">
        <f t="shared" si="121"/>
        <v>36.109375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22">
        <f t="shared" si="121"/>
        <v>23.153846153846153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22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22">
        <f t="shared" si="121"/>
        <v>31.826923076923077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22">
        <f t="shared" si="121"/>
        <v>27.3896261682243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22">
        <f t="shared" si="121"/>
        <v>56.363636363636367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22">
        <f t="shared" si="121"/>
        <v>77.352941176470594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22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22">
        <f t="shared" si="121"/>
        <v>48.846153846153847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22">
        <f t="shared" si="121"/>
        <v>48.240400000000001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22">
        <f t="shared" si="121"/>
        <v>70.212500000000006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22">
        <f t="shared" si="121"/>
        <v>94.054545454545448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22">
        <f t="shared" si="121"/>
        <v>80.272727272727266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22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22">
        <f t="shared" si="121"/>
        <v>60.26903448275862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22">
        <f t="shared" si="121"/>
        <v>38.740344827586206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22">
        <f t="shared" si="121"/>
        <v>152.54385964912279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22">
        <f t="shared" si="121"/>
        <v>115.3125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22">
        <f t="shared" si="121"/>
        <v>35.838709677419352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22">
        <f t="shared" si="121"/>
        <v>64.570118779438872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22">
        <f t="shared" si="121"/>
        <v>87.436000000000007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22">
        <f t="shared" si="121"/>
        <v>68.815577078288939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22">
        <f t="shared" si="121"/>
        <v>176.200223588597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22">
        <f t="shared" si="121"/>
        <v>511.79117647058825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22">
        <f t="shared" si="121"/>
        <v>160.44285714285715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22">
        <f t="shared" si="121"/>
        <v>35.003043478260871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22">
        <f t="shared" si="121"/>
        <v>188.50671378091872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22">
        <f t="shared" si="121"/>
        <v>56.204984093319197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22">
        <f t="shared" si="121"/>
        <v>51.3054157782516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22">
        <f t="shared" si="121"/>
        <v>127.36450839328538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22">
        <f t="shared" si="121"/>
        <v>101.85532258064516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22">
        <f t="shared" si="121"/>
        <v>230.55782312925169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22">
        <f t="shared" si="121"/>
        <v>842.10602409638557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22">
        <f t="shared" si="121"/>
        <v>577.27593103448271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22">
        <f t="shared" si="121"/>
        <v>483.34246575342468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22">
        <f t="shared" si="121"/>
        <v>76.138500000000008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22">
        <f t="shared" si="121"/>
        <v>74.107684365781708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22">
        <f t="shared" si="121"/>
        <v>36.965660377358489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22">
        <f t="shared" si="121"/>
        <v>2500.969696969697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22">
        <f t="shared" si="121"/>
        <v>67.690214329454989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22">
        <f t="shared" si="121"/>
        <v>63.04738562091503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22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22">
        <f t="shared" si="121"/>
        <v>180.75185011709601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22">
        <f t="shared" si="121"/>
        <v>127.32038834951456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22">
        <f t="shared" si="121"/>
        <v>136.6444745538665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22">
        <f t="shared" si="121"/>
        <v>182.78024691358024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22">
        <f t="shared" si="121"/>
        <v>279.37843137254902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22">
        <f t="shared" si="121"/>
        <v>61.375728669846318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22">
        <f t="shared" si="121"/>
        <v>80.727532097004286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22">
        <f t="shared" si="121"/>
        <v>272.35590732591254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22">
        <f t="shared" si="121"/>
        <v>70.848739495798313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22">
        <f t="shared" si="121"/>
        <v>247.94003412969283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22">
        <f t="shared" si="121"/>
        <v>186.81393034825871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22">
        <f t="shared" si="121"/>
        <v>131.98948616600788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22">
        <f t="shared" si="121"/>
        <v>29.310782241014799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22">
        <f t="shared" si="121"/>
        <v>245.02436053593178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22">
        <f t="shared" si="121"/>
        <v>1323.2540463917526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22">
        <f t="shared" si="121"/>
        <v>282.65966789667897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22">
        <f t="shared" si="121"/>
        <v>91.214401028277635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22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22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22">
        <f t="shared" si="121"/>
        <v>88.6875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22">
        <f t="shared" si="121"/>
        <v>453.14285714285717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IFERROR(E1987/D1987*100,0)</f>
        <v>3.1875</v>
      </c>
      <c r="P1987" s="22">
        <f t="shared" ref="P1987:P2050" si="125">IFERROR(E1987/L1987,0)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22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22">
        <f t="shared" si="125"/>
        <v>83.428571428571431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22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22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2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22">
        <f t="shared" si="125"/>
        <v>46.666666666666664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22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22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22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22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22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22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22">
        <f t="shared" si="125"/>
        <v>218.33333333333334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22">
        <f t="shared" si="125"/>
        <v>33.714285714285715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2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22">
        <f t="shared" si="125"/>
        <v>128.38790470372632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22">
        <f t="shared" si="125"/>
        <v>78.834261818181815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22">
        <f t="shared" si="125"/>
        <v>91.764705882352942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22">
        <f t="shared" si="125"/>
        <v>331.10237288135596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22">
        <f t="shared" si="125"/>
        <v>194.26193717277485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22">
        <f t="shared" si="125"/>
        <v>408.97689768976898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22">
        <f t="shared" si="125"/>
        <v>84.459270072992695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22">
        <f t="shared" si="125"/>
        <v>44.853658536585364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22">
        <f t="shared" si="125"/>
        <v>383.3643216080402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22">
        <f t="shared" si="125"/>
        <v>55.276856649395505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22">
        <f t="shared" si="125"/>
        <v>422.02059732234807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22">
        <f t="shared" si="125"/>
        <v>64.180327868852459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22">
        <f t="shared" si="125"/>
        <v>173.57781674704077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22">
        <f t="shared" si="125"/>
        <v>88.601680840609291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22">
        <f t="shared" si="125"/>
        <v>50.222283950617282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22">
        <f t="shared" si="125"/>
        <v>192.38876826722338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22">
        <f t="shared" si="125"/>
        <v>73.416901408450698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22">
        <f t="shared" si="125"/>
        <v>147.68495555555555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22">
        <f t="shared" si="125"/>
        <v>108.96848314606741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22">
        <f t="shared" si="125"/>
        <v>23.647540983606557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22">
        <f t="shared" si="125"/>
        <v>147.94736842105263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22">
        <f t="shared" si="125"/>
        <v>385.03692307692307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22">
        <f t="shared" si="125"/>
        <v>457.39093484419266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22">
        <f t="shared" si="125"/>
        <v>222.99047619047619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22">
        <f t="shared" si="125"/>
        <v>220.74074074074073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22">
        <f t="shared" si="125"/>
        <v>73.503898678414089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22">
        <f t="shared" si="125"/>
        <v>223.09647495361781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22">
        <f t="shared" si="125"/>
        <v>47.911392405063289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22">
        <f t="shared" si="125"/>
        <v>96.063829787234042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22">
        <f t="shared" si="125"/>
        <v>118.6144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22">
        <f t="shared" si="125"/>
        <v>118.45472440944881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22">
        <f t="shared" si="125"/>
        <v>143.21468926553672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22">
        <f t="shared" si="125"/>
        <v>282.71518987341773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22">
        <f t="shared" si="125"/>
        <v>593.93620078740162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22">
        <f t="shared" si="125"/>
        <v>262.15704968944101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22">
        <f t="shared" si="125"/>
        <v>46.580778301886795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22">
        <f t="shared" si="125"/>
        <v>70.041118881118877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22">
        <f t="shared" si="125"/>
        <v>164.90686274509804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22">
        <f t="shared" si="125"/>
        <v>449.26385224274406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22">
        <f t="shared" si="125"/>
        <v>27.472841328413285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22">
        <f t="shared" si="125"/>
        <v>143.97499999999999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22">
        <f t="shared" si="125"/>
        <v>88.23571428571428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22">
        <f t="shared" si="125"/>
        <v>36.326424870466319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22">
        <f t="shared" si="125"/>
        <v>90.177777777777777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22">
        <f t="shared" si="125"/>
        <v>152.62361216730039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22">
        <f t="shared" si="125"/>
        <v>55.806451612903224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22">
        <f t="shared" si="125"/>
        <v>227.85327313769753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22">
        <f t="shared" si="125"/>
        <v>91.82989803350327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IFERROR(E2051/D2051*100,0)</f>
        <v>120.19070000000001</v>
      </c>
      <c r="P2051" s="22">
        <f t="shared" ref="P2051:P2114" si="129">IFERROR(E2051/L2051,0)</f>
        <v>80.991037735849048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22">
        <f t="shared" si="129"/>
        <v>278.39411764705881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22">
        <f t="shared" si="129"/>
        <v>43.095041322314053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22">
        <f t="shared" si="129"/>
        <v>326.29205175600737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22">
        <f t="shared" si="129"/>
        <v>41.743801652892564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22">
        <f t="shared" si="129"/>
        <v>64.020933977455712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22">
        <f t="shared" si="129"/>
        <v>99.455445544554451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22">
        <f t="shared" si="129"/>
        <v>138.49458483754512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22">
        <f t="shared" si="129"/>
        <v>45.547792792792798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22">
        <f t="shared" si="129"/>
        <v>10.507317073170732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22">
        <f t="shared" si="129"/>
        <v>114.76533333333333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22">
        <f t="shared" si="129"/>
        <v>35.997067448680355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22">
        <f t="shared" si="129"/>
        <v>154.17142857142858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22">
        <f t="shared" si="129"/>
        <v>566.38916256157631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22">
        <f t="shared" si="129"/>
        <v>120.85714285714286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22">
        <f t="shared" si="129"/>
        <v>86.163845492085343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22">
        <f t="shared" si="129"/>
        <v>51.212114395886893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22">
        <f t="shared" si="129"/>
        <v>67.261538461538464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22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22">
        <f t="shared" si="129"/>
        <v>346.13118421052633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22">
        <f t="shared" si="129"/>
        <v>244.11912547528519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22">
        <f t="shared" si="129"/>
        <v>259.25424836601309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22">
        <f t="shared" si="129"/>
        <v>201.96402877697841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22">
        <f t="shared" si="129"/>
        <v>226.20857142857142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22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22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22">
        <f t="shared" si="129"/>
        <v>20.465926829268295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22">
        <f t="shared" si="129"/>
        <v>116.35303146309367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22">
        <f t="shared" si="129"/>
        <v>307.20212765957444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22">
        <f t="shared" si="129"/>
        <v>546.6875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22">
        <f t="shared" si="129"/>
        <v>47.474464579901152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2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22">
        <f t="shared" si="129"/>
        <v>72.909090909090907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22">
        <f t="shared" si="129"/>
        <v>43.710526315789473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22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22">
        <f t="shared" si="129"/>
        <v>70.652173913043484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22">
        <f t="shared" si="129"/>
        <v>89.301204819277103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22">
        <f t="shared" si="129"/>
        <v>115.08571428571429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22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22">
        <f t="shared" si="129"/>
        <v>46.204266666666669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22">
        <f t="shared" si="129"/>
        <v>48.54854838709678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22">
        <f t="shared" si="129"/>
        <v>57.520187499999999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22">
        <f t="shared" si="129"/>
        <v>88.147154471544724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22">
        <f t="shared" si="129"/>
        <v>110.49090909090908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22">
        <f t="shared" si="129"/>
        <v>66.826086956521735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22">
        <f t="shared" si="129"/>
        <v>58.597222222222221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22">
        <f t="shared" si="129"/>
        <v>113.63636363636364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22">
        <f t="shared" si="129"/>
        <v>43.571428571428569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22">
        <f t="shared" si="129"/>
        <v>78.94736842105263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22">
        <f t="shared" si="129"/>
        <v>188.125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22">
        <f t="shared" si="129"/>
        <v>63.031746031746032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22">
        <f t="shared" si="129"/>
        <v>30.37037037037037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22">
        <f t="shared" si="129"/>
        <v>51.477272727272727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22">
        <f t="shared" si="129"/>
        <v>35.789473684210527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22">
        <f t="shared" si="129"/>
        <v>98.817391304347822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22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22">
        <f t="shared" si="129"/>
        <v>51.313131313131315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22">
        <f t="shared" si="129"/>
        <v>53.522727272727273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22">
        <f t="shared" si="129"/>
        <v>37.149310344827583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22">
        <f t="shared" si="129"/>
        <v>89.895287958115176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22">
        <f t="shared" si="129"/>
        <v>106.52500000000001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22">
        <f t="shared" si="129"/>
        <v>52.815789473684212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22">
        <f t="shared" si="129"/>
        <v>54.615384615384613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22">
        <f t="shared" si="129"/>
        <v>27.272727272727273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IFERROR(E2115/D2115*100,0)</f>
        <v>104.85714285714285</v>
      </c>
      <c r="P2115" s="22">
        <f t="shared" ref="P2115:P2178" si="133">IFERROR(E2115/L2115,0)</f>
        <v>68.598130841121488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22">
        <f t="shared" si="133"/>
        <v>35.612244897959187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22">
        <f t="shared" si="133"/>
        <v>94.027777777777771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22">
        <f t="shared" si="133"/>
        <v>526.45652173913038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22">
        <f t="shared" si="133"/>
        <v>50.657142857142858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22">
        <f t="shared" si="133"/>
        <v>79.182941176470578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22">
        <f t="shared" si="133"/>
        <v>91.590909090909093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22">
        <f t="shared" si="133"/>
        <v>116.96275362318841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22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22">
        <f t="shared" si="133"/>
        <v>103.33333333333333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22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22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22">
        <f t="shared" si="133"/>
        <v>31.555555555555557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22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22">
        <f t="shared" si="133"/>
        <v>34.220338983050844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22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22">
        <f t="shared" si="133"/>
        <v>19.666666666666668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2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22">
        <f t="shared" si="133"/>
        <v>8.3333333333333339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22">
        <f t="shared" si="133"/>
        <v>21.34333333333333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22">
        <f t="shared" si="133"/>
        <v>5.333333333333333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22">
        <f t="shared" si="133"/>
        <v>34.666666666666664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22">
        <f t="shared" si="133"/>
        <v>21.727272727272727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22">
        <f t="shared" si="133"/>
        <v>11.922499999999999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22">
        <f t="shared" si="133"/>
        <v>26.59737827715356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22">
        <f t="shared" si="133"/>
        <v>10.666666666666666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22">
        <f t="shared" si="133"/>
        <v>29.035714285714285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22">
        <f t="shared" si="133"/>
        <v>50.909090909090907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22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22">
        <f t="shared" si="133"/>
        <v>50.083333333333336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22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22">
        <f t="shared" si="133"/>
        <v>25.291666666666668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22">
        <f t="shared" si="133"/>
        <v>51.292134831460672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22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22">
        <f t="shared" si="133"/>
        <v>49.381818181818183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22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22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2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22">
        <f t="shared" si="133"/>
        <v>19.666666666666668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22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22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22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22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22">
        <f t="shared" si="133"/>
        <v>17.987951807228917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22">
        <f t="shared" si="133"/>
        <v>370.94736842105266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22">
        <f t="shared" si="133"/>
        <v>63.569485530546629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22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22">
        <f t="shared" si="133"/>
        <v>5.3125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22">
        <f t="shared" si="133"/>
        <v>35.615384615384613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22">
        <f t="shared" si="133"/>
        <v>87.103448275862064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22">
        <f t="shared" si="133"/>
        <v>75.11363636363636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22">
        <f t="shared" si="133"/>
        <v>68.01204819277109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22">
        <f t="shared" si="133"/>
        <v>29.623931623931625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22">
        <f t="shared" si="133"/>
        <v>91.625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22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22">
        <f t="shared" si="133"/>
        <v>64.366735294117646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22">
        <f t="shared" si="133"/>
        <v>21.857142857142858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22">
        <f t="shared" si="133"/>
        <v>33.315789473684212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22">
        <f t="shared" si="133"/>
        <v>90.276595744680847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22">
        <f t="shared" si="133"/>
        <v>76.92307692307692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22">
        <f t="shared" si="133"/>
        <v>59.233333333333334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22">
        <f t="shared" si="133"/>
        <v>65.38095238095238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22">
        <f t="shared" si="133"/>
        <v>67.307692307692307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22">
        <f t="shared" si="133"/>
        <v>88.74647887323944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IFERROR(E2179/D2179*100,0)</f>
        <v>100.12</v>
      </c>
      <c r="P2179" s="22">
        <f t="shared" ref="P2179:P2242" si="137">IFERROR(E2179/L2179,0)</f>
        <v>65.868421052631575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22">
        <f t="shared" si="137"/>
        <v>40.349243306169967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22">
        <f t="shared" si="137"/>
        <v>76.857142857142861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22">
        <f t="shared" si="137"/>
        <v>68.707820512820518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22">
        <f t="shared" si="137"/>
        <v>57.773584905660378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22">
        <f t="shared" si="137"/>
        <v>44.171348314606739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22">
        <f t="shared" si="137"/>
        <v>31.566308243727597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22">
        <f t="shared" si="137"/>
        <v>107.04511278195488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22">
        <f t="shared" si="137"/>
        <v>149.03451043338683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22">
        <f t="shared" si="137"/>
        <v>55.956632653061227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22">
        <f t="shared" si="137"/>
        <v>56.970381807973048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22">
        <f t="shared" si="137"/>
        <v>44.056420233463037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22">
        <f t="shared" si="137"/>
        <v>68.625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22">
        <f t="shared" si="137"/>
        <v>65.318435754189949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22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22">
        <f t="shared" si="137"/>
        <v>40.070667078443485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22">
        <f t="shared" si="137"/>
        <v>75.647714604236342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22">
        <f t="shared" si="137"/>
        <v>61.203872437357631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22">
        <f t="shared" si="137"/>
        <v>48.130434782608695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22">
        <f t="shared" si="137"/>
        <v>68.106837606837601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22">
        <f t="shared" si="137"/>
        <v>65.891300230946882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22">
        <f t="shared" si="137"/>
        <v>81.654377880184327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22">
        <f t="shared" si="137"/>
        <v>52.701195219123505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22">
        <f t="shared" si="137"/>
        <v>41.228136882129277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22">
        <f t="shared" si="137"/>
        <v>15.035357142857142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22">
        <f t="shared" si="137"/>
        <v>39.066920943134534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22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22">
        <f t="shared" si="137"/>
        <v>27.301369863013697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22">
        <f t="shared" si="137"/>
        <v>42.222222222222221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22">
        <f t="shared" si="137"/>
        <v>33.235294117647058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22">
        <f t="shared" si="137"/>
        <v>285.71428571428572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22">
        <f t="shared" si="137"/>
        <v>42.333333333333336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22">
        <f t="shared" si="137"/>
        <v>50.266666666666666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22">
        <f t="shared" si="137"/>
        <v>61.902777777777779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22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22">
        <f t="shared" si="137"/>
        <v>55.796747967479675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22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22">
        <f t="shared" si="137"/>
        <v>73.125416666666666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22">
        <f t="shared" si="137"/>
        <v>26.060606060606062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22">
        <f t="shared" si="137"/>
        <v>22.642857142857142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22">
        <f t="shared" si="137"/>
        <v>47.222222222222221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22">
        <f t="shared" si="137"/>
        <v>32.324473684210524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22">
        <f t="shared" si="137"/>
        <v>53.421052631578945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22">
        <f t="shared" si="137"/>
        <v>51.304347826086953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22">
        <f t="shared" si="137"/>
        <v>37.197247706422019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22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22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22">
        <f t="shared" si="137"/>
        <v>82.145270270270274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22">
        <f t="shared" si="137"/>
        <v>164.79651993355483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22">
        <f t="shared" si="137"/>
        <v>60.820280373831778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22">
        <f t="shared" si="137"/>
        <v>67.970099667774093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22">
        <f t="shared" si="137"/>
        <v>81.561805555555551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22">
        <f t="shared" si="137"/>
        <v>25.42547309833024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22">
        <f t="shared" si="137"/>
        <v>21.497991967871485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22">
        <f t="shared" si="137"/>
        <v>27.226630727762803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22">
        <f t="shared" si="137"/>
        <v>25.091093117408906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22">
        <f t="shared" si="137"/>
        <v>21.230179028132991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22">
        <f t="shared" si="137"/>
        <v>41.607142857142854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22">
        <f t="shared" si="137"/>
        <v>135.58503401360545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22">
        <f t="shared" si="137"/>
        <v>22.116176470588236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22">
        <f t="shared" si="137"/>
        <v>64.625635808748726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22">
        <f t="shared" si="137"/>
        <v>69.569620253164558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22">
        <f t="shared" si="137"/>
        <v>75.133028169014082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22">
        <f t="shared" si="137"/>
        <v>140.97916666666666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IFERROR(E2243/D2243*100,0)</f>
        <v>806.4</v>
      </c>
      <c r="P2243" s="22">
        <f t="shared" ref="P2243:P2306" si="141">IFERROR(E2243/L2243,0)</f>
        <v>49.472392638036808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22">
        <f t="shared" si="141"/>
        <v>53.865251485148519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22">
        <f t="shared" si="141"/>
        <v>4.5712530712530715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22">
        <f t="shared" si="141"/>
        <v>65.00344827586207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22">
        <f t="shared" si="141"/>
        <v>53.475252525252522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22">
        <f t="shared" si="141"/>
        <v>43.912280701754383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22">
        <f t="shared" si="141"/>
        <v>50.852631578947367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22">
        <f t="shared" si="141"/>
        <v>58.6328125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22">
        <f t="shared" si="141"/>
        <v>32.81666666666667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22">
        <f t="shared" si="141"/>
        <v>426.93169877408059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22">
        <f t="shared" si="141"/>
        <v>23.808729166666669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22">
        <f t="shared" si="141"/>
        <v>98.413654618473899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22">
        <f t="shared" si="141"/>
        <v>107.32142857142857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22">
        <f t="shared" si="141"/>
        <v>11.67005076142132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22">
        <f t="shared" si="141"/>
        <v>41.782287822878232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22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22">
        <f t="shared" si="141"/>
        <v>94.103550295857985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22">
        <f t="shared" si="141"/>
        <v>15.721951219512196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22">
        <f t="shared" si="141"/>
        <v>90.635922330097088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22">
        <f t="shared" si="141"/>
        <v>97.297619047619051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22">
        <f t="shared" si="141"/>
        <v>37.11904761904762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22">
        <f t="shared" si="141"/>
        <v>28.104972375690608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22">
        <f t="shared" si="141"/>
        <v>144.43333333333334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22">
        <f t="shared" si="141"/>
        <v>24.274157303370785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22">
        <f t="shared" si="141"/>
        <v>35.117647058823529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22">
        <f t="shared" si="141"/>
        <v>24.762886597938145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22">
        <f t="shared" si="141"/>
        <v>188.37871287128712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22">
        <f t="shared" si="141"/>
        <v>148.08247422680412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22">
        <f t="shared" si="141"/>
        <v>49.934589800443462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22">
        <f t="shared" si="141"/>
        <v>107.82155688622754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22">
        <f t="shared" si="141"/>
        <v>42.63403614457831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22">
        <f t="shared" si="141"/>
        <v>14.370762711864407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22">
        <f t="shared" si="141"/>
        <v>37.476190476190474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22">
        <f t="shared" si="141"/>
        <v>30.202020202020201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22">
        <f t="shared" si="141"/>
        <v>33.550632911392405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22">
        <f t="shared" si="141"/>
        <v>64.74666666666667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22">
        <f t="shared" si="141"/>
        <v>57.932367149758456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22">
        <f t="shared" si="141"/>
        <v>53.078431372549019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22">
        <f t="shared" si="141"/>
        <v>48.0625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22">
        <f t="shared" si="141"/>
        <v>82.396874999999994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22">
        <f t="shared" si="141"/>
        <v>50.454545454545453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22">
        <f t="shared" si="141"/>
        <v>115.83333333333333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22">
        <f t="shared" si="141"/>
        <v>63.03458333333333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22">
        <f t="shared" si="141"/>
        <v>108.02152542372882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22">
        <f t="shared" si="141"/>
        <v>46.088607594936711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22">
        <f t="shared" si="141"/>
        <v>107.21428571428571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22">
        <f t="shared" si="141"/>
        <v>50.9338679245283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22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22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22">
        <f t="shared" si="141"/>
        <v>53.827586206896555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22">
        <f t="shared" si="141"/>
        <v>100.46511627906976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22">
        <f t="shared" si="141"/>
        <v>46.630652173913049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22">
        <f t="shared" si="141"/>
        <v>34.074074074074076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22">
        <f t="shared" si="141"/>
        <v>65.214642857142863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22">
        <f t="shared" si="141"/>
        <v>44.205882352941174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22">
        <f t="shared" si="141"/>
        <v>71.965517241379317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22">
        <f t="shared" si="141"/>
        <v>52.94736842105263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22">
        <f t="shared" si="141"/>
        <v>109.45138888888889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22">
        <f t="shared" si="141"/>
        <v>75.035714285714292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22">
        <f t="shared" si="141"/>
        <v>115.71428571428571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22">
        <f t="shared" si="141"/>
        <v>31.659810426540286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22">
        <f t="shared" si="141"/>
        <v>46.176470588235297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22">
        <f t="shared" si="141"/>
        <v>68.481650485436887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22">
        <f t="shared" si="141"/>
        <v>53.469203539823013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IFERROR(E2307/D2307*100,0)</f>
        <v>101.22777777777779</v>
      </c>
      <c r="P2307" s="22">
        <f t="shared" ref="P2307:P2370" si="145">IFERROR(E2307/L2307,0)</f>
        <v>109.10778443113773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22">
        <f t="shared" si="145"/>
        <v>51.185616438356163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22">
        <f t="shared" si="145"/>
        <v>27.936800000000002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22">
        <f t="shared" si="145"/>
        <v>82.496921824104234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22">
        <f t="shared" si="145"/>
        <v>59.817476635514019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22">
        <f t="shared" si="145"/>
        <v>64.816470588235291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22">
        <f t="shared" si="145"/>
        <v>90.09615384615384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22">
        <f t="shared" si="145"/>
        <v>40.962025316455694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22">
        <f t="shared" si="145"/>
        <v>56.000127388535034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22">
        <f t="shared" si="145"/>
        <v>37.672800000000002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22">
        <f t="shared" si="145"/>
        <v>40.078125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22">
        <f t="shared" si="145"/>
        <v>78.031999999999996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22">
        <f t="shared" si="145"/>
        <v>18.90909090909091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22">
        <f t="shared" si="145"/>
        <v>37.134969325153371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22">
        <f t="shared" si="145"/>
        <v>41.961038961038959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22">
        <f t="shared" si="145"/>
        <v>61.044943820224717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22">
        <f t="shared" si="145"/>
        <v>64.53125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22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22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22">
        <f t="shared" si="145"/>
        <v>25.491803278688526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22">
        <f t="shared" si="145"/>
        <v>11.428571428571429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22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22">
        <f t="shared" si="145"/>
        <v>54.883162444113267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22">
        <f t="shared" si="145"/>
        <v>47.383612662942269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22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22">
        <f t="shared" si="145"/>
        <v>219.92638036809817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22">
        <f t="shared" si="145"/>
        <v>40.795406360424032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22">
        <f t="shared" si="145"/>
        <v>75.502840909090907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22">
        <f t="shared" si="145"/>
        <v>13.542553191489361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22">
        <f t="shared" si="145"/>
        <v>60.865671641791046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22">
        <f t="shared" si="145"/>
        <v>115.69230769230769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22">
        <f t="shared" si="145"/>
        <v>48.104623556581984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22">
        <f t="shared" si="145"/>
        <v>74.184357541899445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22">
        <f t="shared" si="145"/>
        <v>123.34552845528455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22">
        <f t="shared" si="145"/>
        <v>66.623188405797094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22">
        <f t="shared" si="145"/>
        <v>104.99007444168734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22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22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22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22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22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22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22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22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22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2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22">
        <f t="shared" si="145"/>
        <v>15.428571428571429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22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22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22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22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22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22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22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22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2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22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22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22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22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22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22">
        <f t="shared" si="145"/>
        <v>97.407407407407405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22">
        <f t="shared" si="145"/>
        <v>47.857142857142854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22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IFERROR(E2371/D2371*100,0)</f>
        <v>0</v>
      </c>
      <c r="P2371" s="22">
        <f t="shared" ref="P2371:P2434" si="149">IFERROR(E2371/L2371,0)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2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22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22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22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22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22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22">
        <f t="shared" si="149"/>
        <v>81.582499999999996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22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22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22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22">
        <f t="shared" si="149"/>
        <v>18.333333333333332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22">
        <f t="shared" si="149"/>
        <v>224.42857142857142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22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22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22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22">
        <f t="shared" si="149"/>
        <v>112.57142857142857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22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22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22">
        <f t="shared" si="149"/>
        <v>57.875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22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2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22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22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22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22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22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22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22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22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22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2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22">
        <f t="shared" si="149"/>
        <v>22.333333333333332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22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22">
        <f t="shared" si="149"/>
        <v>16.833333333333332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22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22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22">
        <f t="shared" si="149"/>
        <v>84.0625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22">
        <f t="shared" si="149"/>
        <v>168.39393939393941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22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22">
        <f t="shared" si="149"/>
        <v>76.666666666666671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2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22">
        <f t="shared" si="149"/>
        <v>50.333333333333336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22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22">
        <f t="shared" si="149"/>
        <v>8.3333333333333339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22">
        <f t="shared" si="149"/>
        <v>35.384615384615387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22">
        <f t="shared" si="149"/>
        <v>55.833333333333336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22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22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22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22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22">
        <f t="shared" si="149"/>
        <v>69.472222222222229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22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22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22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22">
        <f t="shared" si="149"/>
        <v>34.444444444444443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22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22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22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22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22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2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22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22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IFERROR(E2435/D2435*100,0)</f>
        <v>0</v>
      </c>
      <c r="P2435" s="22">
        <f t="shared" ref="P2435:P2498" si="153">IFERROR(E2435/L2435,0)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22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22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22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22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22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22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2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22">
        <f t="shared" si="153"/>
        <v>74.22935779816514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22">
        <f t="shared" si="153"/>
        <v>81.252688172043008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22">
        <f t="shared" si="153"/>
        <v>130.23469453376205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22">
        <f t="shared" si="153"/>
        <v>53.409836065573771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22">
        <f t="shared" si="153"/>
        <v>75.130434782608702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22">
        <f t="shared" si="153"/>
        <v>75.666666666666671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22">
        <f t="shared" si="153"/>
        <v>31.691394658753708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22">
        <f t="shared" si="153"/>
        <v>47.777777777777779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22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22">
        <f t="shared" si="153"/>
        <v>149.31401960784314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22">
        <f t="shared" si="153"/>
        <v>62.06989247311828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22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22">
        <f t="shared" si="153"/>
        <v>69.268656716417908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22">
        <f t="shared" si="153"/>
        <v>271.50769230769231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22">
        <f t="shared" si="153"/>
        <v>34.125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22">
        <f t="shared" si="153"/>
        <v>40.492537313432834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22">
        <f t="shared" si="153"/>
        <v>189.75806451612902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22">
        <f t="shared" si="153"/>
        <v>68.862499999999997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22">
        <f t="shared" si="153"/>
        <v>108.77659574468085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22">
        <f t="shared" si="153"/>
        <v>125.98529411764706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22">
        <f t="shared" si="153"/>
        <v>90.523255813953483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22">
        <f t="shared" si="153"/>
        <v>28.880434782608695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22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22">
        <f t="shared" si="153"/>
        <v>51.674418604651166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22">
        <f t="shared" si="153"/>
        <v>26.270833333333332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22">
        <f t="shared" si="153"/>
        <v>48.07692307692308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22">
        <f t="shared" si="153"/>
        <v>27.558139534883722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22">
        <f t="shared" si="153"/>
        <v>36.97137931034483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22">
        <f t="shared" si="153"/>
        <v>29.021276595744681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22">
        <f t="shared" si="153"/>
        <v>28.65666666666667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22">
        <f t="shared" si="153"/>
        <v>37.647058823529413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22">
        <f t="shared" si="153"/>
        <v>97.904038461538462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22">
        <f t="shared" si="153"/>
        <v>42.553191489361701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22">
        <f t="shared" si="153"/>
        <v>131.58368421052631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22">
        <f t="shared" si="153"/>
        <v>32.320987654320987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22">
        <f t="shared" si="153"/>
        <v>61.103999999999999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22">
        <f t="shared" si="153"/>
        <v>31.341463414634145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22">
        <f t="shared" si="153"/>
        <v>129.1139240506329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22">
        <f t="shared" si="153"/>
        <v>25.020624999999999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2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22">
        <f t="shared" si="153"/>
        <v>47.541473684210523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22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22">
        <f t="shared" si="153"/>
        <v>65.84210526315789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22">
        <f t="shared" si="153"/>
        <v>46.401222222222216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22">
        <f t="shared" si="153"/>
        <v>50.365853658536587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22">
        <f t="shared" si="153"/>
        <v>26.566666666666666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22">
        <f t="shared" si="153"/>
        <v>39.493684210526318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22">
        <f t="shared" si="153"/>
        <v>49.246153846153845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22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22">
        <f t="shared" si="153"/>
        <v>37.9375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22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22">
        <f t="shared" si="153"/>
        <v>27.777777777777779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22">
        <f t="shared" si="153"/>
        <v>99.382239382239376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22">
        <f t="shared" si="153"/>
        <v>38.848205128205123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22">
        <f t="shared" si="153"/>
        <v>45.548809523809524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22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IFERROR(E2499/D2499*100,0)</f>
        <v>112.7715</v>
      </c>
      <c r="P2499" s="22">
        <f t="shared" ref="P2499:P2562" si="157">IFERROR(E2499/L2499,0)</f>
        <v>80.551071428571419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22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22">
        <f t="shared" si="157"/>
        <v>47.676470588235297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22">
        <f t="shared" si="157"/>
        <v>23.448275862068964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22">
        <f t="shared" si="157"/>
        <v>40.142857142857146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22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22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22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22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22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22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22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22">
        <f t="shared" si="157"/>
        <v>35.714285714285715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2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22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22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22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22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22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22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22">
        <f t="shared" si="157"/>
        <v>53.545454545454547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22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22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22">
        <f t="shared" si="157"/>
        <v>103.68174242424243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22">
        <f t="shared" si="157"/>
        <v>185.18518518518519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22">
        <f t="shared" si="157"/>
        <v>54.153846153846153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22">
        <f t="shared" si="157"/>
        <v>177.2093023255814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22">
        <f t="shared" si="157"/>
        <v>100.325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22">
        <f t="shared" si="157"/>
        <v>136.90909090909091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22">
        <f t="shared" si="157"/>
        <v>57.535211267605632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22">
        <f t="shared" si="157"/>
        <v>52.962839506172834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22">
        <f t="shared" si="157"/>
        <v>82.328947368421055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22">
        <f t="shared" si="157"/>
        <v>135.41666666666666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22">
        <f t="shared" si="157"/>
        <v>74.06557377049181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22">
        <f t="shared" si="157"/>
        <v>84.083333333333329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22">
        <f t="shared" si="157"/>
        <v>61.029411764705884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22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22">
        <f t="shared" si="157"/>
        <v>266.08974358974359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22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22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22">
        <f t="shared" si="157"/>
        <v>109.96308108108107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22">
        <f t="shared" si="157"/>
        <v>169.91525423728814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22">
        <f t="shared" si="157"/>
        <v>95.740740740740748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22">
        <f t="shared" si="157"/>
        <v>59.460317460317462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22">
        <f t="shared" si="157"/>
        <v>55.769230769230766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22">
        <f t="shared" si="157"/>
        <v>30.076923076923077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22">
        <f t="shared" si="157"/>
        <v>88.438596491228068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22">
        <f t="shared" si="157"/>
        <v>64.032786885245898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22">
        <f t="shared" si="157"/>
        <v>60.153846153846153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22">
        <f t="shared" si="157"/>
        <v>49.194029850746269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22">
        <f t="shared" si="157"/>
        <v>165.16216216216216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22">
        <f t="shared" si="157"/>
        <v>43.621621621621621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2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22">
        <f t="shared" si="157"/>
        <v>67.419642857142861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22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22">
        <f t="shared" si="157"/>
        <v>38.883333333333333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22">
        <f t="shared" si="157"/>
        <v>54.985074626865675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22">
        <f t="shared" si="157"/>
        <v>61.342857142857142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22">
        <f t="shared" si="157"/>
        <v>23.117647058823529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22">
        <f t="shared" si="157"/>
        <v>29.611111111111111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22">
        <f t="shared" si="157"/>
        <v>75.611111111111114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22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2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IFERROR(E2563/D2563*100,0)</f>
        <v>0</v>
      </c>
      <c r="P2563" s="22">
        <f t="shared" ref="P2563:P2626" si="161">IFERROR(E2563/L2563,0)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22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22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22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22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22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22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22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22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2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22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22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22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22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22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22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22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22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22">
        <f t="shared" si="161"/>
        <v>23.083333333333332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2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22">
        <f t="shared" si="161"/>
        <v>48.18181818181818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22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22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22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22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22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22">
        <f t="shared" si="161"/>
        <v>202.83333333333334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22">
        <f t="shared" si="161"/>
        <v>29.125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22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2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22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22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22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22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22">
        <f t="shared" si="161"/>
        <v>96.05263157894737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22">
        <f t="shared" si="161"/>
        <v>305.77777777777777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22">
        <f t="shared" si="161"/>
        <v>12.142857142857142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22">
        <f t="shared" si="161"/>
        <v>83.571428571428569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22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22">
        <f t="shared" si="161"/>
        <v>115.53333333333333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22">
        <f t="shared" si="161"/>
        <v>21.900662251655628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22">
        <f t="shared" si="161"/>
        <v>80.022494887525568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22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22">
        <f t="shared" si="161"/>
        <v>64.933333333333323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22">
        <f t="shared" si="161"/>
        <v>60.965703745743475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22">
        <f t="shared" si="161"/>
        <v>31.444155844155844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22">
        <f t="shared" si="161"/>
        <v>81.949748743718587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22">
        <f t="shared" si="161"/>
        <v>58.92763157894737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22">
        <f t="shared" si="161"/>
        <v>157.29347633136095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22">
        <f t="shared" si="161"/>
        <v>55.758509532062391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22">
        <f t="shared" si="161"/>
        <v>83.802893802893806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22">
        <f t="shared" si="161"/>
        <v>58.422210884353746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22">
        <f t="shared" si="161"/>
        <v>270.57142857142856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22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22">
        <f t="shared" si="161"/>
        <v>47.180555555555557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22">
        <f t="shared" si="161"/>
        <v>120.30882352941177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22">
        <f t="shared" si="161"/>
        <v>27.59748427672956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22">
        <f t="shared" si="161"/>
        <v>205.2987012987013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22">
        <f t="shared" si="161"/>
        <v>35.547169811320757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22">
        <f t="shared" si="161"/>
        <v>74.639488409272587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22">
        <f t="shared" si="161"/>
        <v>47.058064516129029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22">
        <f t="shared" si="161"/>
        <v>26.591351351351353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22">
        <f t="shared" si="161"/>
        <v>36.774193548387096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22">
        <f t="shared" si="161"/>
        <v>31.820544982698959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IFERROR(E2627/D2627*100,0)</f>
        <v>956</v>
      </c>
      <c r="P2627" s="22">
        <f t="shared" ref="P2627:P2690" si="165">IFERROR(E2627/L2627,0)</f>
        <v>27.576923076923077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22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22">
        <f t="shared" si="165"/>
        <v>21.555555555555557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22">
        <f t="shared" si="165"/>
        <v>44.095238095238095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22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22">
        <f t="shared" si="165"/>
        <v>38.987654320987652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22">
        <f t="shared" si="165"/>
        <v>80.185489510489504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22">
        <f t="shared" si="165"/>
        <v>34.904761904761905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22">
        <f t="shared" si="165"/>
        <v>89.100502512562812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22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22">
        <f t="shared" si="165"/>
        <v>136.9047619047619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22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22">
        <f t="shared" si="165"/>
        <v>31.96153846153846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22">
        <f t="shared" si="165"/>
        <v>25.214285714285715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22">
        <f t="shared" si="165"/>
        <v>10.040816326530612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22">
        <f t="shared" si="165"/>
        <v>45.94202898550725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22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22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22">
        <f t="shared" si="165"/>
        <v>223.58248500999335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22">
        <f t="shared" si="165"/>
        <v>39.480769230769234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22">
        <f t="shared" si="165"/>
        <v>91.304347826086953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22">
        <f t="shared" si="165"/>
        <v>78.666205607476627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22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22">
        <f t="shared" si="165"/>
        <v>17.666666666666668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22">
        <f t="shared" si="165"/>
        <v>41.333333333333336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2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22">
        <f t="shared" si="165"/>
        <v>307.8235294117647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22">
        <f t="shared" si="165"/>
        <v>80.454545454545453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22">
        <f t="shared" si="165"/>
        <v>83.942857142857136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22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22">
        <f t="shared" si="165"/>
        <v>73.372093023255815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22">
        <f t="shared" si="165"/>
        <v>112.86184210526316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22">
        <f t="shared" si="165"/>
        <v>95.277627118644077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22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22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2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22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22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22">
        <f t="shared" si="165"/>
        <v>373.55803571428572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22">
        <f t="shared" si="165"/>
        <v>174.03846153846155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22">
        <f t="shared" si="165"/>
        <v>93.695652173913047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22">
        <f t="shared" si="165"/>
        <v>77.327718446601949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22">
        <f t="shared" si="165"/>
        <v>92.222222222222229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22">
        <f t="shared" si="165"/>
        <v>60.964285714285715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22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22">
        <f t="shared" si="165"/>
        <v>41.583333333333336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22">
        <f t="shared" si="165"/>
        <v>33.761904761904759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22">
        <f t="shared" si="165"/>
        <v>70.61702127659575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22">
        <f t="shared" si="165"/>
        <v>167.15151515151516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22">
        <f t="shared" si="165"/>
        <v>128.61988304093566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22">
        <f t="shared" si="165"/>
        <v>65.41379310344827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22">
        <f t="shared" si="165"/>
        <v>117.55555555555556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22">
        <f t="shared" si="165"/>
        <v>126.48148148148148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22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22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2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22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22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22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22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22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22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22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22">
        <f t="shared" si="165"/>
        <v>5.2857142857142856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IFERROR(E2691/D2691*100,0)</f>
        <v>2.8571428571428571E-3</v>
      </c>
      <c r="P2691" s="22">
        <f t="shared" ref="P2691:P2754" si="169">IFERROR(E2691/L2691,0)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22">
        <f t="shared" si="169"/>
        <v>72.762711864406782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22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22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22">
        <f t="shared" si="169"/>
        <v>13.333333333333334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22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22">
        <f t="shared" si="169"/>
        <v>23.666666666666668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22">
        <f t="shared" si="169"/>
        <v>89.21052631578948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22">
        <f t="shared" si="169"/>
        <v>116.55769230769231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22">
        <f t="shared" si="169"/>
        <v>13.005000000000001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22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2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22">
        <f t="shared" si="169"/>
        <v>34.130434782608695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22">
        <f t="shared" si="169"/>
        <v>132.34615384615384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22">
        <f t="shared" si="169"/>
        <v>922.22222222222217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22">
        <f t="shared" si="169"/>
        <v>163.57142857142858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22">
        <f t="shared" si="169"/>
        <v>217.375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22">
        <f t="shared" si="169"/>
        <v>149.44486692015209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22">
        <f t="shared" si="169"/>
        <v>71.237487309644663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22">
        <f t="shared" si="169"/>
        <v>44.464318398474738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22">
        <f t="shared" si="169"/>
        <v>164.94480519480518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22">
        <f t="shared" si="169"/>
        <v>84.871516544117654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22">
        <f t="shared" si="169"/>
        <v>53.945205479452056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22">
        <f t="shared" si="169"/>
        <v>50.531468531468533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22">
        <f t="shared" si="169"/>
        <v>108.00140845070422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22">
        <f t="shared" si="169"/>
        <v>95.373770491803285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22">
        <f t="shared" si="169"/>
        <v>57.631016333938291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22">
        <f t="shared" si="169"/>
        <v>64.160481283422456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22">
        <f t="shared" si="169"/>
        <v>92.387692307692305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22">
        <f t="shared" si="169"/>
        <v>125.97972972972973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22">
        <f t="shared" si="169"/>
        <v>94.637681159420296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22">
        <f t="shared" si="169"/>
        <v>170.69942196531792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22">
        <f t="shared" si="169"/>
        <v>40.762081784386616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22">
        <f t="shared" si="169"/>
        <v>68.254054054054052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22">
        <f t="shared" si="169"/>
        <v>95.48863636363636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22">
        <f t="shared" si="169"/>
        <v>7.1902649656526005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22">
        <f t="shared" si="169"/>
        <v>511.65486725663715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22">
        <f t="shared" si="169"/>
        <v>261.74504950495049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22">
        <f t="shared" si="169"/>
        <v>69.760961810466767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22">
        <f t="shared" si="169"/>
        <v>77.229591836734699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22">
        <f t="shared" si="169"/>
        <v>340.56521739130437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22">
        <f t="shared" si="169"/>
        <v>67.417903225806455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22">
        <f t="shared" si="169"/>
        <v>845.70270270270271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22">
        <f t="shared" si="169"/>
        <v>97.191780821917803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22">
        <f t="shared" si="169"/>
        <v>451.84033613445376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22">
        <f t="shared" si="169"/>
        <v>138.66871165644173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22">
        <f t="shared" si="169"/>
        <v>21.640147492625371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22">
        <f t="shared" si="169"/>
        <v>169.51724137931035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22">
        <f t="shared" si="169"/>
        <v>161.88210526315791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22">
        <f t="shared" si="169"/>
        <v>493.13333333333333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22">
        <f t="shared" si="169"/>
        <v>22.120418848167539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22">
        <f t="shared" si="169"/>
        <v>18.235294117647058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22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22">
        <f t="shared" si="169"/>
        <v>40.611111111111114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22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22">
        <f t="shared" si="169"/>
        <v>37.954545454545453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22">
        <f t="shared" si="169"/>
        <v>35.734693877551024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22">
        <f t="shared" si="169"/>
        <v>42.157894736842103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22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22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22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2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22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22">
        <f t="shared" si="169"/>
        <v>39.285714285714285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IFERROR(E2755/D2755*100,0)</f>
        <v>19</v>
      </c>
      <c r="P2755" s="22">
        <f t="shared" ref="P2755:P2818" si="173">IFERROR(E2755/L2755,0)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22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22">
        <f t="shared" si="173"/>
        <v>17.333333333333332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22">
        <f t="shared" si="173"/>
        <v>31.757575757575758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22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22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22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2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22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22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22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22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22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22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22">
        <f t="shared" si="173"/>
        <v>11.333333333333334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22">
        <f t="shared" si="173"/>
        <v>29.470588235294116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22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22">
        <f t="shared" si="173"/>
        <v>63.098484848484851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22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22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22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22">
        <f t="shared" si="173"/>
        <v>43.846153846153847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22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22">
        <f t="shared" si="173"/>
        <v>45.972222222222221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22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22">
        <f t="shared" si="173"/>
        <v>93.666666666666671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22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2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22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22">
        <f t="shared" si="173"/>
        <v>66.666666666666671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22">
        <f t="shared" si="173"/>
        <v>18.770491803278688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22">
        <f t="shared" si="173"/>
        <v>66.111111111111114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22">
        <f t="shared" si="173"/>
        <v>36.859154929577464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22">
        <f t="shared" si="173"/>
        <v>39.810810810810814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22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22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22">
        <f t="shared" si="173"/>
        <v>126.45833333333333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22">
        <f t="shared" si="173"/>
        <v>47.878787878787875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22">
        <f t="shared" si="173"/>
        <v>73.214285714285708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22">
        <f t="shared" si="173"/>
        <v>89.666666666666671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22">
        <f t="shared" si="173"/>
        <v>151.4623287671233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22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22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22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22">
        <f t="shared" si="173"/>
        <v>87.357553191489373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22">
        <f t="shared" si="173"/>
        <v>36.474820143884891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22">
        <f t="shared" si="173"/>
        <v>44.859538461538463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22">
        <f t="shared" si="173"/>
        <v>42.903225806451616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22">
        <f t="shared" si="173"/>
        <v>51.230769230769234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22">
        <f t="shared" si="173"/>
        <v>33.944444444444443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22">
        <f t="shared" si="173"/>
        <v>90.744680851063833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22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22">
        <f t="shared" si="173"/>
        <v>24.444444444444443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22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22">
        <f t="shared" si="173"/>
        <v>67.741935483870961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22">
        <f t="shared" si="173"/>
        <v>65.376811594202906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22">
        <f t="shared" si="173"/>
        <v>121.9047619047619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22">
        <f t="shared" si="173"/>
        <v>47.456140350877192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22">
        <f t="shared" si="173"/>
        <v>92.842592592592595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22">
        <f t="shared" si="173"/>
        <v>68.253012048192772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22">
        <f t="shared" si="173"/>
        <v>37.209583333333335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22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22">
        <f t="shared" si="173"/>
        <v>43.214285714285715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22">
        <f t="shared" si="173"/>
        <v>25.130177514792898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IFERROR(E2819/D2819*100,0)</f>
        <v>130</v>
      </c>
      <c r="P2819" s="22">
        <f t="shared" ref="P2819:P2882" si="177">IFERROR(E2819/L2819,0)</f>
        <v>23.636363636363637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22">
        <f t="shared" si="177"/>
        <v>103.95098039215686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22">
        <f t="shared" si="177"/>
        <v>50.384615384615387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22">
        <f t="shared" si="177"/>
        <v>28.571428571428573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22">
        <f t="shared" si="177"/>
        <v>63.829787234042556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22">
        <f t="shared" si="177"/>
        <v>8.8571428571428577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22">
        <f t="shared" si="177"/>
        <v>50.666666666666664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22">
        <f t="shared" si="177"/>
        <v>60.784313725490193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22">
        <f t="shared" si="177"/>
        <v>113.42105263157895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22">
        <f t="shared" si="177"/>
        <v>104.56521739130434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22">
        <f t="shared" si="177"/>
        <v>98.30927835051547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22">
        <f t="shared" si="177"/>
        <v>35.039473684210527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22">
        <f t="shared" si="177"/>
        <v>272.72727272727275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22">
        <f t="shared" si="177"/>
        <v>63.846153846153847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22">
        <f t="shared" si="177"/>
        <v>30.189368421052631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22">
        <f t="shared" si="177"/>
        <v>83.51428571428572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22">
        <f t="shared" si="177"/>
        <v>64.761904761904759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22">
        <f t="shared" si="177"/>
        <v>20.118172043010752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22">
        <f t="shared" si="177"/>
        <v>44.090909090909093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22">
        <f t="shared" si="177"/>
        <v>40.476190476190474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22">
        <f t="shared" si="177"/>
        <v>44.537037037037038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22">
        <f t="shared" si="177"/>
        <v>125.80645161290323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22">
        <f t="shared" si="177"/>
        <v>19.696969696969695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22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22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22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22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22">
        <f t="shared" si="177"/>
        <v>60.666666666666664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22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22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22">
        <f t="shared" si="177"/>
        <v>23.333333333333332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22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22">
        <f t="shared" si="177"/>
        <v>23.923076923076923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22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22">
        <f t="shared" si="177"/>
        <v>15.833333333333334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22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22">
        <f t="shared" si="177"/>
        <v>29.785714285714285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22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22">
        <f t="shared" si="177"/>
        <v>24.333333333333332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22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22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22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22">
        <f t="shared" si="177"/>
        <v>29.555555555555557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22">
        <f t="shared" si="177"/>
        <v>26.666666666666668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22">
        <f t="shared" si="177"/>
        <v>18.333333333333332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22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22">
        <f t="shared" si="177"/>
        <v>13.333333333333334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22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22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22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22">
        <f t="shared" si="177"/>
        <v>105.02933333333334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22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22">
        <f t="shared" si="177"/>
        <v>83.333333333333329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22">
        <f t="shared" si="177"/>
        <v>35.92307692307692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22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22">
        <f t="shared" si="177"/>
        <v>119.125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22">
        <f t="shared" si="177"/>
        <v>90.333333333333329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22">
        <f t="shared" si="177"/>
        <v>2.3333333333333335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22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22">
        <f t="shared" si="177"/>
        <v>108.33333333333333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22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22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22">
        <f t="shared" si="177"/>
        <v>96.551724137931032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IFERROR(E2883/D2883*100,0)</f>
        <v>0</v>
      </c>
      <c r="P2883" s="22">
        <f t="shared" ref="P2883:P2946" si="181">IFERROR(E2883/L2883,0)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22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22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22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22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22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22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22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22">
        <f t="shared" si="181"/>
        <v>81.571428571428569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2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22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22">
        <f t="shared" si="181"/>
        <v>29.411764705882351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22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22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22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22">
        <f t="shared" si="181"/>
        <v>52.083333333333336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22">
        <f t="shared" si="181"/>
        <v>183.33333333333334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22">
        <f t="shared" si="181"/>
        <v>26.333333333333332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22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22">
        <f t="shared" si="181"/>
        <v>486.42857142857144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22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22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22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22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22">
        <f t="shared" si="181"/>
        <v>36.588235294117645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22">
        <f t="shared" si="181"/>
        <v>80.714285714285708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22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22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22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2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22">
        <f t="shared" si="181"/>
        <v>46.928571428571431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22">
        <f t="shared" si="181"/>
        <v>78.07692307692308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22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22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22">
        <f t="shared" si="181"/>
        <v>203.66666666666666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22">
        <f t="shared" si="181"/>
        <v>20.714285714285715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22">
        <f t="shared" si="181"/>
        <v>48.555555555555557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22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22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22">
        <f t="shared" si="181"/>
        <v>51.615384615384613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22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22">
        <f t="shared" si="181"/>
        <v>83.333333333333329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22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22">
        <f t="shared" si="181"/>
        <v>175.51020408163265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22">
        <f t="shared" si="181"/>
        <v>231.66175879396985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22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22">
        <f t="shared" si="181"/>
        <v>112.14285714285714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22">
        <f t="shared" si="181"/>
        <v>41.666666666666664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22">
        <f t="shared" si="181"/>
        <v>255.17343750000001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22">
        <f t="shared" si="181"/>
        <v>162.7741935483871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22">
        <f t="shared" si="181"/>
        <v>88.333333333333329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22">
        <f t="shared" si="181"/>
        <v>85.736842105263165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22">
        <f t="shared" si="181"/>
        <v>47.574074074074076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22">
        <f t="shared" si="181"/>
        <v>72.972972972972968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22">
        <f t="shared" si="181"/>
        <v>90.538461538461533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22">
        <f t="shared" si="181"/>
        <v>37.647058823529413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22">
        <f t="shared" si="181"/>
        <v>36.363636363636367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22">
        <f t="shared" si="181"/>
        <v>126.71875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22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22">
        <f t="shared" si="181"/>
        <v>81.242424242424249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22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22">
        <f t="shared" si="181"/>
        <v>202.22772277227722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22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22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IFERROR(E2947/D2947*100,0)</f>
        <v>0</v>
      </c>
      <c r="P2947" s="22">
        <f t="shared" ref="P2947:P3010" si="185">IFERROR(E2947/L2947,0)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22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22">
        <f t="shared" si="185"/>
        <v>82.461538461538467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22">
        <f t="shared" si="185"/>
        <v>2.6666666666666665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22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2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22">
        <f t="shared" si="185"/>
        <v>18.896551724137932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22">
        <f t="shared" si="185"/>
        <v>200.625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22">
        <f t="shared" si="185"/>
        <v>201.66666666666666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22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22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22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22">
        <f t="shared" si="185"/>
        <v>93.333333333333329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22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22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2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22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22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22">
        <f t="shared" si="185"/>
        <v>109.03061224489795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22">
        <f t="shared" si="185"/>
        <v>25.692295918367346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22">
        <f t="shared" si="185"/>
        <v>41.92307692307692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22">
        <f t="shared" si="185"/>
        <v>88.7734375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22">
        <f t="shared" si="185"/>
        <v>80.225352112676063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22">
        <f t="shared" si="185"/>
        <v>78.936170212765958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22">
        <f t="shared" si="185"/>
        <v>95.588235294117652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22">
        <f t="shared" si="185"/>
        <v>69.890109890109883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22">
        <f t="shared" si="185"/>
        <v>74.534883720930239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22">
        <f t="shared" si="185"/>
        <v>123.94117647058823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22">
        <f t="shared" si="185"/>
        <v>264.84848484848487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22">
        <f t="shared" si="185"/>
        <v>58.620689655172413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22">
        <f t="shared" si="185"/>
        <v>70.884955752212392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22">
        <f t="shared" si="185"/>
        <v>8.5714285714285712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22">
        <f t="shared" si="185"/>
        <v>113.56666666666666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22">
        <f t="shared" si="185"/>
        <v>60.6875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22">
        <f t="shared" si="185"/>
        <v>110.21739130434783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22">
        <f t="shared" si="185"/>
        <v>136.45833333333334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22">
        <f t="shared" si="185"/>
        <v>53.164948453608247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22">
        <f t="shared" si="185"/>
        <v>86.491525423728817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22">
        <f t="shared" si="185"/>
        <v>155.23827397260274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22">
        <f t="shared" si="185"/>
        <v>115.08256880733946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22">
        <f t="shared" si="185"/>
        <v>109.5945945945946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22">
        <f t="shared" si="185"/>
        <v>45.214285714285715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22">
        <f t="shared" si="185"/>
        <v>104.15169811320754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22">
        <f t="shared" si="185"/>
        <v>35.714285714285715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22">
        <f t="shared" si="185"/>
        <v>96.997252747252745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22">
        <f t="shared" si="185"/>
        <v>370.37037037037038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22">
        <f t="shared" si="185"/>
        <v>94.408602150537632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22">
        <f t="shared" si="185"/>
        <v>48.984375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22">
        <f t="shared" si="185"/>
        <v>45.590909090909093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22">
        <f t="shared" si="185"/>
        <v>23.275254237288134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22">
        <f t="shared" si="185"/>
        <v>63.2289156626506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22">
        <f t="shared" si="185"/>
        <v>153.5204081632653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22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22">
        <f t="shared" si="185"/>
        <v>118.97113163972287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22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2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22">
        <f t="shared" si="185"/>
        <v>131.37719999999999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22">
        <f t="shared" si="185"/>
        <v>73.032980769230775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22">
        <f t="shared" si="185"/>
        <v>178.52941176470588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22">
        <f t="shared" si="185"/>
        <v>162.90974729241879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22">
        <f t="shared" si="185"/>
        <v>108.24237288135593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22">
        <f t="shared" si="185"/>
        <v>88.865979381443296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22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22">
        <f t="shared" si="185"/>
        <v>116.73076923076923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IFERROR(E3011/D3011*100,0)</f>
        <v>119.756</v>
      </c>
      <c r="P3011" s="22">
        <f t="shared" ref="P3011:P3074" si="189">IFERROR(E3011/L3011,0)</f>
        <v>233.8984375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2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22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22">
        <f t="shared" si="189"/>
        <v>85.181818181818187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22">
        <f t="shared" si="189"/>
        <v>146.69158878504672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22">
        <f t="shared" si="189"/>
        <v>50.764811490125673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22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22">
        <f t="shared" si="189"/>
        <v>242.27777777777777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22">
        <f t="shared" si="189"/>
        <v>146.44654088050314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22">
        <f t="shared" si="189"/>
        <v>103.17073170731707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22">
        <f t="shared" si="189"/>
        <v>80.464601769911511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22">
        <f t="shared" si="189"/>
        <v>234.66666666666666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22">
        <f t="shared" si="189"/>
        <v>50.689320388349515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22">
        <f t="shared" si="189"/>
        <v>162.70967741935485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22">
        <f t="shared" si="189"/>
        <v>120.16666666666667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22">
        <f t="shared" si="189"/>
        <v>67.697802197802204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22">
        <f t="shared" si="189"/>
        <v>52.103448275862071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22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22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22">
        <f t="shared" si="189"/>
        <v>84.858585858585855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22">
        <f t="shared" si="189"/>
        <v>94.548850574712645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22">
        <f t="shared" si="189"/>
        <v>45.536585365853661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22">
        <f t="shared" si="189"/>
        <v>51.724137931034484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22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22">
        <f t="shared" si="189"/>
        <v>191.13043478260869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22">
        <f t="shared" si="189"/>
        <v>89.314285714285717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22">
        <f t="shared" si="189"/>
        <v>88.588631921824103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22">
        <f t="shared" si="189"/>
        <v>96.300911854103347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22">
        <f t="shared" si="189"/>
        <v>33.3125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22">
        <f t="shared" si="189"/>
        <v>37.222222222222221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22">
        <f t="shared" si="189"/>
        <v>92.130423728813554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22">
        <f t="shared" si="189"/>
        <v>76.785714285714292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22">
        <f t="shared" si="189"/>
        <v>96.526315789473685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22">
        <f t="shared" si="189"/>
        <v>51.891891891891895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22">
        <f t="shared" si="189"/>
        <v>128.9140625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22">
        <f t="shared" si="189"/>
        <v>84.108974358974365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22">
        <f t="shared" si="189"/>
        <v>82.941562500000003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22">
        <f t="shared" si="189"/>
        <v>259.94827586206895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22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22">
        <f t="shared" si="189"/>
        <v>177.02127659574469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22">
        <f t="shared" si="189"/>
        <v>74.074074074074076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22">
        <f t="shared" si="189"/>
        <v>70.666666666666671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22">
        <f t="shared" si="189"/>
        <v>23.62857142857143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22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22">
        <f t="shared" si="189"/>
        <v>13.333333333333334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22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22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22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22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22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22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22">
        <f t="shared" si="189"/>
        <v>55.833333333333336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22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22">
        <f t="shared" si="189"/>
        <v>99.761194029850742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22">
        <f t="shared" si="189"/>
        <v>25.521739130434781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22">
        <f t="shared" si="189"/>
        <v>117.65277777777777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22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22">
        <f t="shared" si="189"/>
        <v>2796.6666666666665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22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22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22">
        <f t="shared" si="189"/>
        <v>20.142857142857142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22">
        <f t="shared" si="189"/>
        <v>20.875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22">
        <f t="shared" si="189"/>
        <v>61.307692307692307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22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IFERROR(E3075/D3075*100,0)</f>
        <v>2.3035714285714284E-2</v>
      </c>
      <c r="P3075" s="22">
        <f t="shared" ref="P3075:P3138" si="193">IFERROR(E3075/L3075,0)</f>
        <v>92.142857142857139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22">
        <f t="shared" si="193"/>
        <v>7.333333333333333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22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22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22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22">
        <f t="shared" si="193"/>
        <v>23.666666666666668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22">
        <f t="shared" si="193"/>
        <v>415.77777777777777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22">
        <f t="shared" si="193"/>
        <v>53.714285714285715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22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22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22">
        <f t="shared" si="193"/>
        <v>18.666666666666668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22">
        <f t="shared" si="193"/>
        <v>78.333333333333329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22">
        <f t="shared" si="193"/>
        <v>67.777777777777771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22">
        <f t="shared" si="193"/>
        <v>16.666666666666668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22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22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22">
        <f t="shared" si="193"/>
        <v>130.0888888888889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22">
        <f t="shared" si="193"/>
        <v>1270.2222222222222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22">
        <f t="shared" si="193"/>
        <v>88.444444444444443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22">
        <f t="shared" si="193"/>
        <v>56.342380952380957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22">
        <f t="shared" si="193"/>
        <v>53.529411764705884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22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22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22">
        <f t="shared" si="193"/>
        <v>56.785714285714285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22">
        <f t="shared" si="193"/>
        <v>40.833333333333336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22">
        <f t="shared" si="193"/>
        <v>65.111111111111114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22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22">
        <f t="shared" si="193"/>
        <v>140.53846153846155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22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22">
        <f t="shared" si="193"/>
        <v>69.533333333333331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22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22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22">
        <f t="shared" si="193"/>
        <v>79.870967741935488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22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22">
        <f t="shared" si="193"/>
        <v>272.58620689655174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22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22">
        <f t="shared" si="193"/>
        <v>58.184210526315788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2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22">
        <f t="shared" si="193"/>
        <v>70.10526315789474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22">
        <f t="shared" si="193"/>
        <v>57.888888888888886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22">
        <f t="shared" si="193"/>
        <v>125.27027027027027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22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22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22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22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22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22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22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22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22">
        <f t="shared" si="193"/>
        <v>244.80459770114942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22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22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22">
        <f t="shared" si="193"/>
        <v>61.176470588235297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22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22">
        <f t="shared" si="193"/>
        <v>139.23931623931625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22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2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22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22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22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22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22">
        <f t="shared" si="193"/>
        <v>23.142857142857142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22">
        <f t="shared" si="193"/>
        <v>29.045454545454547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IFERROR(E3139/D3139*100,0)</f>
        <v>3.3333333333333335</v>
      </c>
      <c r="P3139" s="22">
        <f t="shared" ref="P3139:P3202" si="197">IFERROR(E3139/L3139,0)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22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22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2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22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22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22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22">
        <f t="shared" si="197"/>
        <v>251.33333333333334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22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22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22">
        <f t="shared" si="197"/>
        <v>110.35211267605634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22">
        <f t="shared" si="197"/>
        <v>41.421052631578945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22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22">
        <f t="shared" si="197"/>
        <v>33.990384615384613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22">
        <f t="shared" si="197"/>
        <v>103.35294117647059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22">
        <f t="shared" si="197"/>
        <v>34.791044776119406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22">
        <f t="shared" si="197"/>
        <v>41.773858921161825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22">
        <f t="shared" si="197"/>
        <v>64.268292682926827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22">
        <f t="shared" si="197"/>
        <v>31.209370860927152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22">
        <f t="shared" si="197"/>
        <v>62.921348314606739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22">
        <f t="shared" si="197"/>
        <v>98.536585365853654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22">
        <f t="shared" si="197"/>
        <v>82.608695652173907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22">
        <f t="shared" si="197"/>
        <v>38.504230769230773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22">
        <f t="shared" si="197"/>
        <v>80.15789473684211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22">
        <f t="shared" si="197"/>
        <v>28.405405405405407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22">
        <f t="shared" si="197"/>
        <v>80.730158730158735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22">
        <f t="shared" si="197"/>
        <v>200.69444444444446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22">
        <f t="shared" si="197"/>
        <v>37.591549295774648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22">
        <f t="shared" si="197"/>
        <v>58.095238095238095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22">
        <f t="shared" si="197"/>
        <v>60.300892473118282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22">
        <f t="shared" si="197"/>
        <v>63.363636363636367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22">
        <f t="shared" si="197"/>
        <v>50.901639344262293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22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22">
        <f t="shared" si="197"/>
        <v>31.619718309859156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22">
        <f t="shared" si="197"/>
        <v>65.102564102564102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22">
        <f t="shared" si="197"/>
        <v>79.310344827586206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22">
        <f t="shared" si="197"/>
        <v>139.18918918918919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22">
        <f t="shared" si="197"/>
        <v>131.91304347826087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22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22">
        <f t="shared" si="197"/>
        <v>39.672727272727272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22">
        <f t="shared" si="197"/>
        <v>57.549019607843135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22">
        <f t="shared" si="197"/>
        <v>33.025641025641029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22">
        <f t="shared" si="197"/>
        <v>77.335806451612896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22">
        <f t="shared" si="197"/>
        <v>31.933333333333334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22">
        <f t="shared" si="197"/>
        <v>36.333333333333336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22">
        <f t="shared" si="197"/>
        <v>46.768211920529801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22">
        <f t="shared" si="197"/>
        <v>40.073529411764703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22">
        <f t="shared" si="197"/>
        <v>100.21739130434783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22">
        <f t="shared" si="197"/>
        <v>41.666666666666664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22">
        <f t="shared" si="197"/>
        <v>46.714285714285715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22">
        <f t="shared" si="197"/>
        <v>71.491803278688522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22">
        <f t="shared" si="197"/>
        <v>14.444444444444445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22">
        <f t="shared" si="197"/>
        <v>356.84210526315792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2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22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22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22">
        <f t="shared" si="197"/>
        <v>24.458333333333332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22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22">
        <f t="shared" si="197"/>
        <v>53.07692307692308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22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22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22">
        <f t="shared" si="197"/>
        <v>36.666666666666664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22">
        <f t="shared" si="197"/>
        <v>49.20754716981132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2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IFERROR(E3203/D3203*100,0)</f>
        <v>1.25</v>
      </c>
      <c r="P3203" s="22">
        <f t="shared" ref="P3203:P3266" si="201">IFERROR(E3203/L3203,0)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22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22">
        <f t="shared" si="201"/>
        <v>41.666666666666664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22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22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22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22">
        <f t="shared" si="201"/>
        <v>70.833333333333329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22">
        <f t="shared" si="201"/>
        <v>63.109756097560975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22">
        <f t="shared" si="201"/>
        <v>50.157964601769912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22">
        <f t="shared" si="201"/>
        <v>62.883333333333333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22">
        <f t="shared" si="201"/>
        <v>85.531055900621112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22">
        <f t="shared" si="201"/>
        <v>53.723404255319146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22">
        <f t="shared" si="201"/>
        <v>127.80851063829788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22">
        <f t="shared" si="201"/>
        <v>106.57391304347826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22">
        <f t="shared" si="201"/>
        <v>262.11194029850748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22">
        <f t="shared" si="201"/>
        <v>57.171428571428571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22">
        <f t="shared" si="201"/>
        <v>50.20192307692308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22">
        <f t="shared" si="201"/>
        <v>66.586956521739125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22">
        <f t="shared" si="201"/>
        <v>168.25210084033614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22">
        <f t="shared" si="201"/>
        <v>256.37288135593218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22">
        <f t="shared" si="201"/>
        <v>36.610619469026545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22">
        <f t="shared" si="201"/>
        <v>37.142857142857146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22">
        <f t="shared" si="201"/>
        <v>45.878378378378379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22">
        <f t="shared" si="201"/>
        <v>141.71296296296296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22">
        <f t="shared" si="201"/>
        <v>52.487179487179489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22">
        <f t="shared" si="201"/>
        <v>59.523809523809526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22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22">
        <f t="shared" si="201"/>
        <v>193.62162162162161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22">
        <f t="shared" si="201"/>
        <v>106.79702970297029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22">
        <f t="shared" si="201"/>
        <v>77.21621621621621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22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22">
        <f t="shared" si="201"/>
        <v>50.46153846153846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22">
        <f t="shared" si="201"/>
        <v>97.377049180327873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22">
        <f t="shared" si="201"/>
        <v>34.91921739130435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22">
        <f t="shared" si="201"/>
        <v>85.530386740331494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22">
        <f t="shared" si="201"/>
        <v>182.90909090909091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22">
        <f t="shared" si="201"/>
        <v>131.13620817843866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22">
        <f t="shared" si="201"/>
        <v>39.810126582278478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22">
        <f t="shared" si="201"/>
        <v>59.701730769230764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22">
        <f t="shared" si="201"/>
        <v>88.735294117647058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22">
        <f t="shared" si="201"/>
        <v>58.688622754491021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22">
        <f t="shared" si="201"/>
        <v>69.56513661202186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22">
        <f t="shared" si="201"/>
        <v>115.87323943661971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22">
        <f t="shared" si="201"/>
        <v>23.869565217391305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22">
        <f t="shared" si="201"/>
        <v>81.125925925925927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22">
        <f t="shared" si="201"/>
        <v>57.626943005181346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22">
        <f t="shared" si="201"/>
        <v>46.429824561403507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22">
        <f t="shared" si="201"/>
        <v>60.475000000000001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22">
        <f t="shared" si="201"/>
        <v>65.579545454545453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22">
        <f t="shared" si="201"/>
        <v>119.1924882629108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22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22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22">
        <f t="shared" si="201"/>
        <v>177.08695652173913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22">
        <f t="shared" si="201"/>
        <v>70.771505376344081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22">
        <f t="shared" si="201"/>
        <v>29.166666666666668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22">
        <f t="shared" si="201"/>
        <v>72.76136363636364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22">
        <f t="shared" si="201"/>
        <v>51.853414634146333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22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22">
        <f t="shared" si="201"/>
        <v>251.7381443298969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22">
        <f t="shared" si="201"/>
        <v>74.821917808219183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22">
        <f t="shared" si="201"/>
        <v>67.65306122448979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22">
        <f t="shared" si="201"/>
        <v>93.81343283582089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22">
        <f t="shared" si="201"/>
        <v>41.237647058823526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22">
        <f t="shared" si="201"/>
        <v>52.551020408163268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IFERROR(E3267/D3267*100,0)</f>
        <v>164</v>
      </c>
      <c r="P3267" s="22">
        <f t="shared" ref="P3267:P3330" si="205">IFERROR(E3267/L3267,0)</f>
        <v>70.285714285714292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22">
        <f t="shared" si="205"/>
        <v>48.325153374233132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22">
        <f t="shared" si="205"/>
        <v>53.177083333333336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22">
        <f t="shared" si="205"/>
        <v>60.952380952380949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22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2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22">
        <f t="shared" si="205"/>
        <v>38.235294117647058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22">
        <f t="shared" si="205"/>
        <v>106.50344827586207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22">
        <f t="shared" si="205"/>
        <v>204.57142857142858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22">
        <f t="shared" si="205"/>
        <v>54.912587412587413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22">
        <f t="shared" si="205"/>
        <v>150.41666666666666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22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22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22">
        <f t="shared" si="205"/>
        <v>76.029411764705884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22">
        <f t="shared" si="205"/>
        <v>105.2063492063492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22">
        <f t="shared" si="205"/>
        <v>68.666666666666671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22">
        <f t="shared" si="205"/>
        <v>129.36170212765958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22">
        <f t="shared" si="205"/>
        <v>134.26371308016877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22">
        <f t="shared" si="205"/>
        <v>17.829787234042552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22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22">
        <f t="shared" si="205"/>
        <v>69.18518518518519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22">
        <f t="shared" si="205"/>
        <v>125.12295081967213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22">
        <f t="shared" si="205"/>
        <v>73.529411764705884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22">
        <f t="shared" si="205"/>
        <v>48.437149758454105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22">
        <f t="shared" si="205"/>
        <v>26.608400000000003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22">
        <f t="shared" si="205"/>
        <v>33.666666666666664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22">
        <f t="shared" si="205"/>
        <v>40.714285714285715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22">
        <f t="shared" si="205"/>
        <v>19.266666666666666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22">
        <f t="shared" si="205"/>
        <v>84.285714285714292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22">
        <f t="shared" si="205"/>
        <v>29.583333333333332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22">
        <f t="shared" si="205"/>
        <v>26.667037037037037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22">
        <f t="shared" si="205"/>
        <v>45.978723404255319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22">
        <f t="shared" si="205"/>
        <v>125.09090909090909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22">
        <f t="shared" si="205"/>
        <v>141.29166666666666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22">
        <f t="shared" si="205"/>
        <v>55.333333333333336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22">
        <f t="shared" si="205"/>
        <v>46.420454545454547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22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22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22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22">
        <f t="shared" si="205"/>
        <v>89.585714285714289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22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22">
        <f t="shared" si="205"/>
        <v>48.703703703703702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22">
        <f t="shared" si="205"/>
        <v>53.339999999999996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22">
        <f t="shared" si="205"/>
        <v>75.087719298245617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22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22">
        <f t="shared" si="205"/>
        <v>209.83870967741936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22">
        <f t="shared" si="205"/>
        <v>61.022222222222226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22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22">
        <f t="shared" si="205"/>
        <v>80.034482758620683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22">
        <f t="shared" si="205"/>
        <v>29.068965517241381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22">
        <f t="shared" si="205"/>
        <v>49.438202247191015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22">
        <f t="shared" si="205"/>
        <v>93.977440000000001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22">
        <f t="shared" si="205"/>
        <v>61.944444444444443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22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22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22">
        <f t="shared" si="205"/>
        <v>66.44736842105263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22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22">
        <f t="shared" si="205"/>
        <v>145.65217391304347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22">
        <f t="shared" si="205"/>
        <v>25.693877551020407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22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22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22">
        <f t="shared" si="205"/>
        <v>142.28070175438597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22">
        <f t="shared" si="205"/>
        <v>24.545454545454547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22">
        <f t="shared" si="205"/>
        <v>292.77777777777777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IFERROR(E3331/D3331*100,0)</f>
        <v>116.8</v>
      </c>
      <c r="P3331" s="22">
        <f t="shared" ref="P3331:P3394" si="209">IFERROR(E3331/L3331,0)</f>
        <v>44.92307692307692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22">
        <f t="shared" si="209"/>
        <v>23.10144927536232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22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22">
        <f t="shared" si="209"/>
        <v>72.289156626506028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22">
        <f t="shared" si="209"/>
        <v>32.972972972972975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22">
        <f t="shared" si="209"/>
        <v>116.65217391304348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22">
        <f t="shared" si="209"/>
        <v>79.61904761904762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22">
        <f t="shared" si="209"/>
        <v>27.777777777777779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22">
        <f t="shared" si="209"/>
        <v>81.029411764705884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22">
        <f t="shared" si="209"/>
        <v>136.84821428571428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22">
        <f t="shared" si="209"/>
        <v>177.61702127659575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22">
        <f t="shared" si="209"/>
        <v>109.07894736842105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22">
        <f t="shared" si="209"/>
        <v>119.64285714285714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22">
        <f t="shared" si="209"/>
        <v>78.205128205128204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22">
        <f t="shared" si="209"/>
        <v>52.173913043478258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22">
        <f t="shared" si="209"/>
        <v>114.125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22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22">
        <f t="shared" si="209"/>
        <v>91.666666666666671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22">
        <f t="shared" si="209"/>
        <v>108.59090909090909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22">
        <f t="shared" si="209"/>
        <v>69.822784810126578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22">
        <f t="shared" si="209"/>
        <v>109.57142857142857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22">
        <f t="shared" si="209"/>
        <v>71.666666666666671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22">
        <f t="shared" si="209"/>
        <v>93.611111111111114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22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22">
        <f t="shared" si="209"/>
        <v>35.795454545454547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22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22">
        <f t="shared" si="209"/>
        <v>147.33333333333334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22">
        <f t="shared" si="209"/>
        <v>56.333333333333336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22">
        <f t="shared" si="209"/>
        <v>96.19047619047619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22">
        <f t="shared" si="209"/>
        <v>63.574074074074076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22">
        <f t="shared" si="209"/>
        <v>184.78260869565219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22">
        <f t="shared" si="209"/>
        <v>126.72222222222223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22">
        <f t="shared" si="209"/>
        <v>83.42647058823529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22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22">
        <f t="shared" si="209"/>
        <v>302.30769230769232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22">
        <f t="shared" si="209"/>
        <v>44.138888888888886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22">
        <f t="shared" si="209"/>
        <v>866.66666666666663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22">
        <f t="shared" si="209"/>
        <v>61.388888888888886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22">
        <f t="shared" si="209"/>
        <v>29.666666666666668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22">
        <f t="shared" si="209"/>
        <v>45.478260869565219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22">
        <f t="shared" si="209"/>
        <v>96.203703703703709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22">
        <f t="shared" si="209"/>
        <v>67.92307692307692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22">
        <f t="shared" si="209"/>
        <v>30.777777777777779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22">
        <f t="shared" si="209"/>
        <v>38.333333333333336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22">
        <f t="shared" si="209"/>
        <v>66.833333333333329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22">
        <f t="shared" si="209"/>
        <v>71.730769230769226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22">
        <f t="shared" si="209"/>
        <v>176.47058823529412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22">
        <f t="shared" si="209"/>
        <v>421.10526315789474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22">
        <f t="shared" si="209"/>
        <v>104.98701298701299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22">
        <f t="shared" si="209"/>
        <v>28.19047619047619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22">
        <f t="shared" si="209"/>
        <v>54.55263157894737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22">
        <f t="shared" si="209"/>
        <v>111.89285714285714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22">
        <f t="shared" si="209"/>
        <v>85.208333333333329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22">
        <f t="shared" si="209"/>
        <v>76.652173913043484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22">
        <f t="shared" si="209"/>
        <v>65.166666666666671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22">
        <f t="shared" si="209"/>
        <v>93.760312499999998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22">
        <f t="shared" si="209"/>
        <v>133.33333333333334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22">
        <f t="shared" si="209"/>
        <v>51.219512195121951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22">
        <f t="shared" si="209"/>
        <v>100.17142857142858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22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22">
        <f t="shared" si="209"/>
        <v>184.67741935483872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22">
        <f t="shared" si="209"/>
        <v>69.818181818181813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22">
        <f t="shared" si="209"/>
        <v>61.944444444444443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22">
        <f t="shared" si="209"/>
        <v>41.666666666666664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IFERROR(E3395/D3395*100,0)</f>
        <v>105.80000000000001</v>
      </c>
      <c r="P3395" s="22">
        <f t="shared" ref="P3395:P3458" si="213">IFERROR(E3395/L3395,0)</f>
        <v>36.06818181818182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22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22">
        <f t="shared" si="213"/>
        <v>24.210526315789473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22">
        <f t="shared" si="213"/>
        <v>55.892857142857146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22">
        <f t="shared" si="213"/>
        <v>11.666666666666666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22">
        <f t="shared" si="213"/>
        <v>68.353846153846149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22">
        <f t="shared" si="213"/>
        <v>27.065217391304348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22">
        <f t="shared" si="213"/>
        <v>118.12941176470588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22">
        <f t="shared" si="213"/>
        <v>44.757575757575758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22">
        <f t="shared" si="213"/>
        <v>99.787878787878782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22">
        <f t="shared" si="213"/>
        <v>117.64705882352941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22">
        <f t="shared" si="213"/>
        <v>203.33333333333334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22">
        <f t="shared" si="213"/>
        <v>28.323529411764707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22">
        <f t="shared" si="213"/>
        <v>110.23076923076923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22">
        <f t="shared" si="213"/>
        <v>31.970149253731343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22">
        <f t="shared" si="213"/>
        <v>58.611111111111114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22">
        <f t="shared" si="213"/>
        <v>29.428571428571427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22">
        <f t="shared" si="213"/>
        <v>81.375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22">
        <f t="shared" si="213"/>
        <v>199.16666666666666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22">
        <f t="shared" si="213"/>
        <v>115.38461538461539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22">
        <f t="shared" si="213"/>
        <v>46.428571428571431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22">
        <f t="shared" si="213"/>
        <v>70.568181818181813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22">
        <f t="shared" si="213"/>
        <v>22.222222222222221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22">
        <f t="shared" si="213"/>
        <v>159.46666666666667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22">
        <f t="shared" si="213"/>
        <v>37.777999999999999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22">
        <f t="shared" si="213"/>
        <v>72.053571428571431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22">
        <f t="shared" si="213"/>
        <v>63.695652173913047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22">
        <f t="shared" si="213"/>
        <v>28.411764705882351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22">
        <f t="shared" si="213"/>
        <v>103.21428571428571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22">
        <f t="shared" si="213"/>
        <v>71.152173913043484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22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22">
        <f t="shared" si="213"/>
        <v>81.776315789473685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22">
        <f t="shared" si="213"/>
        <v>297.02980769230766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22">
        <f t="shared" si="213"/>
        <v>46.609195402298852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22">
        <f t="shared" si="213"/>
        <v>51.724137931034484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22">
        <f t="shared" si="213"/>
        <v>40.294117647058826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22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22">
        <f t="shared" si="213"/>
        <v>30.152638888888887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22">
        <f t="shared" si="213"/>
        <v>95.238095238095241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22">
        <f t="shared" si="213"/>
        <v>52.214285714285715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22">
        <f t="shared" si="213"/>
        <v>134.1549295774648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22">
        <f t="shared" si="213"/>
        <v>62.827380952380949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22">
        <f t="shared" si="213"/>
        <v>58.94736842105263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22">
        <f t="shared" si="213"/>
        <v>143.1081081081081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22">
        <f t="shared" si="213"/>
        <v>84.166666666666671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22">
        <f t="shared" si="213"/>
        <v>186.07142857142858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22">
        <f t="shared" si="213"/>
        <v>89.785555555555561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22">
        <f t="shared" si="213"/>
        <v>64.157560975609755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22">
        <f t="shared" si="213"/>
        <v>59.651162790697676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22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22">
        <f t="shared" si="213"/>
        <v>41.222222222222221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22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22">
        <f t="shared" si="213"/>
        <v>64.516129032258064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22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22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22">
        <f t="shared" si="213"/>
        <v>51.222222222222221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22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22">
        <f t="shared" si="213"/>
        <v>19.487179487179485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22">
        <f t="shared" si="213"/>
        <v>41.125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22">
        <f t="shared" si="213"/>
        <v>41.405405405405403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22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22">
        <f t="shared" si="213"/>
        <v>33.571428571428569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22">
        <f t="shared" si="213"/>
        <v>145.86956521739131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22">
        <f t="shared" si="213"/>
        <v>358.6875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IFERROR(E3459/D3459*100,0)</f>
        <v>140.19999999999999</v>
      </c>
      <c r="P3459" s="22">
        <f t="shared" ref="P3459:P3522" si="217">IFERROR(E3459/L3459,0)</f>
        <v>50.981818181818184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22">
        <f t="shared" si="217"/>
        <v>45.037037037037038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22">
        <f t="shared" si="217"/>
        <v>17.527777777777779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2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22">
        <f t="shared" si="217"/>
        <v>57.916666666666664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22">
        <f t="shared" si="217"/>
        <v>29.705882352941178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22">
        <f t="shared" si="217"/>
        <v>90.684210526315795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22">
        <f t="shared" si="217"/>
        <v>55.012688172043013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22">
        <f t="shared" si="217"/>
        <v>57.222222222222221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22">
        <f t="shared" si="217"/>
        <v>72.950819672131146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22">
        <f t="shared" si="217"/>
        <v>64.468085106382972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22">
        <f t="shared" si="217"/>
        <v>716.35294117647061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22">
        <f t="shared" si="217"/>
        <v>50.396825396825399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22">
        <f t="shared" si="217"/>
        <v>41.666666666666664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22">
        <f t="shared" si="217"/>
        <v>35.766666666666666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22">
        <f t="shared" si="217"/>
        <v>88.739130434782609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22">
        <f t="shared" si="217"/>
        <v>148.4848484848485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22">
        <f t="shared" si="217"/>
        <v>51.794871794871796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22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22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22">
        <f t="shared" si="217"/>
        <v>53.230769230769234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22">
        <f t="shared" si="217"/>
        <v>39.596491228070178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22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22">
        <f t="shared" si="217"/>
        <v>164.61538461538461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22">
        <f t="shared" si="217"/>
        <v>125.05263157894737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22">
        <f t="shared" si="217"/>
        <v>51.875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22">
        <f t="shared" si="217"/>
        <v>40.285714285714285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22">
        <f t="shared" si="217"/>
        <v>64.909090909090907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22">
        <f t="shared" si="217"/>
        <v>55.333333333333336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22">
        <f t="shared" si="217"/>
        <v>83.142857142857139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22">
        <f t="shared" si="217"/>
        <v>38.712121212121211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22">
        <f t="shared" si="217"/>
        <v>125.37931034482759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22">
        <f t="shared" si="217"/>
        <v>78.263888888888886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22">
        <f t="shared" si="217"/>
        <v>47.222222222222221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22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22">
        <f t="shared" si="217"/>
        <v>114.29199999999999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22">
        <f t="shared" si="217"/>
        <v>51.724137931034484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22">
        <f t="shared" si="217"/>
        <v>30.76923076923077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22">
        <f t="shared" si="217"/>
        <v>74.208333333333329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22">
        <f t="shared" si="217"/>
        <v>47.846153846153847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22">
        <f t="shared" si="217"/>
        <v>34.408163265306122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22">
        <f t="shared" si="217"/>
        <v>40.238095238095241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22">
        <f t="shared" si="217"/>
        <v>60.285714285714285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22">
        <f t="shared" si="217"/>
        <v>25.30952380952381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22">
        <f t="shared" si="217"/>
        <v>35.952380952380949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22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22">
        <f t="shared" si="217"/>
        <v>70.763157894736835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22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22">
        <f t="shared" si="217"/>
        <v>66.512820512820511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22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22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22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22">
        <f t="shared" si="217"/>
        <v>96.666666666666671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22">
        <f t="shared" si="217"/>
        <v>60.333333333333336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22">
        <f t="shared" si="217"/>
        <v>79.89473684210526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22">
        <f t="shared" si="217"/>
        <v>58.823529411764703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22">
        <f t="shared" si="217"/>
        <v>75.340909090909093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22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22">
        <f t="shared" si="217"/>
        <v>66.956521739130437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22">
        <f t="shared" si="217"/>
        <v>227.27272727272728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22">
        <f t="shared" si="217"/>
        <v>307.69230769230768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22">
        <f t="shared" si="217"/>
        <v>50.020909090909093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22">
        <f t="shared" si="217"/>
        <v>72.392857142857139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22">
        <f t="shared" si="217"/>
        <v>95.952380952380949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IFERROR(E3523/D3523*100,0)</f>
        <v>169.42857142857144</v>
      </c>
      <c r="P3523" s="22">
        <f t="shared" ref="P3523:P3586" si="221">IFERROR(E3523/L3523,0)</f>
        <v>45.615384615384613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22">
        <f t="shared" si="221"/>
        <v>41.029411764705884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22">
        <f t="shared" si="221"/>
        <v>56.825000000000003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22">
        <f t="shared" si="221"/>
        <v>137.24324324324326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22">
        <f t="shared" si="221"/>
        <v>75.714285714285708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22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22">
        <f t="shared" si="221"/>
        <v>81.569767441860463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22">
        <f t="shared" si="221"/>
        <v>45.108108108108105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22">
        <f t="shared" si="221"/>
        <v>36.666666666666664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2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22">
        <f t="shared" si="221"/>
        <v>49.230769230769234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22">
        <f t="shared" si="221"/>
        <v>42.296296296296298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22">
        <f t="shared" si="221"/>
        <v>78.875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22">
        <f t="shared" si="221"/>
        <v>38.284313725490193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22">
        <f t="shared" si="221"/>
        <v>44.847826086956523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22">
        <f t="shared" si="221"/>
        <v>13.529411764705882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22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22">
        <f t="shared" si="221"/>
        <v>30.951807228915662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22">
        <f t="shared" si="221"/>
        <v>55.230769230769234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22">
        <f t="shared" si="221"/>
        <v>46.125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22">
        <f t="shared" si="221"/>
        <v>39.375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22">
        <f t="shared" si="221"/>
        <v>66.152941176470591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22">
        <f t="shared" si="221"/>
        <v>54.137931034482762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22">
        <f t="shared" si="221"/>
        <v>104.16666666666667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22">
        <f t="shared" si="221"/>
        <v>31.375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22">
        <f t="shared" si="221"/>
        <v>59.210526315789473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22">
        <f t="shared" si="221"/>
        <v>119.17633928571429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22">
        <f t="shared" si="221"/>
        <v>164.61538461538461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22">
        <f t="shared" si="221"/>
        <v>24.285714285714285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22">
        <f t="shared" si="221"/>
        <v>40.9375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22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22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22">
        <f t="shared" si="221"/>
        <v>56.20192307692308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22">
        <f t="shared" si="221"/>
        <v>107.00207547169811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22">
        <f t="shared" si="221"/>
        <v>171.42857142857142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22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22">
        <f t="shared" si="221"/>
        <v>179.27598566308242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22">
        <f t="shared" si="221"/>
        <v>22.90909090909091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22">
        <f t="shared" si="221"/>
        <v>43.125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22">
        <f t="shared" si="221"/>
        <v>46.891891891891895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22">
        <f t="shared" si="221"/>
        <v>47.407407407407405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22">
        <f t="shared" si="221"/>
        <v>15.129032258064516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22">
        <f t="shared" si="221"/>
        <v>21.098000000000003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22">
        <f t="shared" si="221"/>
        <v>59.117647058823529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22">
        <f t="shared" si="221"/>
        <v>97.916666666666671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22">
        <f t="shared" si="221"/>
        <v>55.131578947368418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22">
        <f t="shared" si="221"/>
        <v>26.536585365853657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22">
        <f t="shared" si="221"/>
        <v>58.421052631578945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22">
        <f t="shared" si="221"/>
        <v>122.53658536585365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22">
        <f t="shared" si="221"/>
        <v>87.961538461538467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22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22">
        <f t="shared" si="221"/>
        <v>55.555555555555557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22">
        <f t="shared" si="221"/>
        <v>39.53846153846154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22">
        <f t="shared" si="221"/>
        <v>136.77777777777777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22">
        <f t="shared" si="221"/>
        <v>99.343137254901961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22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22">
        <f t="shared" si="221"/>
        <v>28.888888888888889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22">
        <f t="shared" si="221"/>
        <v>40.545945945945945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22">
        <f t="shared" si="221"/>
        <v>35.714285714285715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22">
        <f t="shared" si="221"/>
        <v>37.962962962962962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22">
        <f t="shared" si="221"/>
        <v>33.333333333333336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22">
        <f t="shared" si="221"/>
        <v>58.571428571428569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22">
        <f t="shared" si="221"/>
        <v>135.625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22">
        <f t="shared" si="221"/>
        <v>30.9375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IFERROR(E3587/D3587*100,0)</f>
        <v>119.11764705882352</v>
      </c>
      <c r="P3587" s="22">
        <f t="shared" ref="P3587:P3650" si="225">IFERROR(E3587/L3587,0)</f>
        <v>176.08695652173913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22">
        <f t="shared" si="225"/>
        <v>151.9814814814815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22">
        <f t="shared" si="225"/>
        <v>22.607142857142858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22">
        <f t="shared" si="225"/>
        <v>18.272727272727273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22">
        <f t="shared" si="225"/>
        <v>82.258064516129039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22">
        <f t="shared" si="225"/>
        <v>68.534246575342465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22">
        <f t="shared" si="225"/>
        <v>68.055555555555557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22">
        <f t="shared" si="225"/>
        <v>72.714285714285708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22">
        <f t="shared" si="225"/>
        <v>77.186046511627907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22">
        <f t="shared" si="225"/>
        <v>55.972222222222221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22">
        <f t="shared" si="225"/>
        <v>49.693548387096776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22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22">
        <f t="shared" si="225"/>
        <v>77.727272727272734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22">
        <f t="shared" si="225"/>
        <v>40.777777777777779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22">
        <f t="shared" si="225"/>
        <v>59.411764705882355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2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22">
        <f t="shared" si="225"/>
        <v>39.377358490566039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22">
        <f t="shared" si="225"/>
        <v>81.673469387755105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22">
        <f t="shared" si="225"/>
        <v>44.912280701754383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22">
        <f t="shared" si="225"/>
        <v>49.05797101449275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22">
        <f t="shared" si="225"/>
        <v>30.666666666666668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22">
        <f t="shared" si="225"/>
        <v>61.0625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22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22">
        <f t="shared" si="225"/>
        <v>29.62962962962963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22">
        <f t="shared" si="225"/>
        <v>143.0952380952381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22">
        <f t="shared" si="225"/>
        <v>52.354838709677416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22">
        <f t="shared" si="225"/>
        <v>66.666666666666671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22">
        <f t="shared" si="225"/>
        <v>126.66666666666667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22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22">
        <f t="shared" si="225"/>
        <v>35.492957746478872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22">
        <f t="shared" si="225"/>
        <v>37.083333333333336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22">
        <f t="shared" si="225"/>
        <v>69.333333333333329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22">
        <f t="shared" si="225"/>
        <v>17.254901960784313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22">
        <f t="shared" si="225"/>
        <v>36.071428571428569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22">
        <f t="shared" si="225"/>
        <v>66.470588235294116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22">
        <f t="shared" si="225"/>
        <v>56.065989847715734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22">
        <f t="shared" si="225"/>
        <v>47.028571428571432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22">
        <f t="shared" si="225"/>
        <v>47.666190476190479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22">
        <f t="shared" si="225"/>
        <v>88.235294117647058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22">
        <f t="shared" si="225"/>
        <v>80.717948717948715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22">
        <f t="shared" si="225"/>
        <v>39.487179487179489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22">
        <f t="shared" si="225"/>
        <v>84.854166666666671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22">
        <f t="shared" si="225"/>
        <v>68.965517241379317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22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22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2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22">
        <f t="shared" si="225"/>
        <v>147.88135593220338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22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22">
        <f t="shared" si="225"/>
        <v>56.838709677419352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22">
        <f t="shared" si="225"/>
        <v>176.94444444444446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22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22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22">
        <f t="shared" si="225"/>
        <v>66.142857142857139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22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22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22">
        <f t="shared" si="225"/>
        <v>18.333333333333332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22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22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22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22">
        <f t="shared" si="225"/>
        <v>68.416666666666671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22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22">
        <f t="shared" si="225"/>
        <v>60.125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22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22">
        <f t="shared" si="225"/>
        <v>550.04109589041093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IFERROR(E3651/D3651*100,0)</f>
        <v>104</v>
      </c>
      <c r="P3651" s="22">
        <f t="shared" ref="P3651:P3714" si="229">IFERROR(E3651/L3651,0)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22">
        <f t="shared" si="229"/>
        <v>29.411764705882351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22">
        <f t="shared" si="229"/>
        <v>57.777777777777779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22">
        <f t="shared" si="229"/>
        <v>44.235294117647058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22">
        <f t="shared" si="229"/>
        <v>60.909090909090907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22">
        <f t="shared" si="229"/>
        <v>68.84210526315789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22">
        <f t="shared" si="229"/>
        <v>73.582278481012665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22">
        <f t="shared" si="229"/>
        <v>115.02173913043478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22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22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22">
        <f t="shared" si="229"/>
        <v>235.46153846153845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22">
        <f t="shared" si="229"/>
        <v>11.363636363636363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22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22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22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22">
        <f t="shared" si="229"/>
        <v>46.05263157894737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22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22">
        <f t="shared" si="229"/>
        <v>31.578947368421051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22">
        <f t="shared" si="229"/>
        <v>53.363965517241382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22">
        <f t="shared" si="229"/>
        <v>36.964285714285715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22">
        <f t="shared" si="229"/>
        <v>81.294117647058826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22">
        <f t="shared" si="229"/>
        <v>20.083333333333332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22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22">
        <f t="shared" si="229"/>
        <v>53.438596491228068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22">
        <f t="shared" si="229"/>
        <v>39.868421052631582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22">
        <f t="shared" si="229"/>
        <v>145.16129032258064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22">
        <f t="shared" si="229"/>
        <v>23.333333333333332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22">
        <f t="shared" si="229"/>
        <v>64.375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22">
        <f t="shared" si="229"/>
        <v>62.052763819095475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22">
        <f t="shared" si="229"/>
        <v>66.129032258064512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22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2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22">
        <f t="shared" si="229"/>
        <v>62.166666666666664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22">
        <f t="shared" si="229"/>
        <v>62.328358208955223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22">
        <f t="shared" si="229"/>
        <v>58.787878787878789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22">
        <f t="shared" si="229"/>
        <v>45.347826086956523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22">
        <f t="shared" si="229"/>
        <v>41.944444444444443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22">
        <f t="shared" si="229"/>
        <v>59.166666666666664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22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22">
        <f t="shared" si="229"/>
        <v>83.974358974358978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22">
        <f t="shared" si="229"/>
        <v>57.258064516129032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22">
        <f t="shared" si="229"/>
        <v>58.064516129032256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22">
        <f t="shared" si="229"/>
        <v>186.80291970802921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22">
        <f t="shared" si="229"/>
        <v>74.117647058823536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22">
        <f t="shared" si="229"/>
        <v>30.714285714285715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22">
        <f t="shared" si="229"/>
        <v>62.666666666666664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22">
        <f t="shared" si="229"/>
        <v>121.36363636363636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22">
        <f t="shared" si="229"/>
        <v>39.743589743589745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22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22">
        <f t="shared" si="229"/>
        <v>40.632352941176471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22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22">
        <f t="shared" si="229"/>
        <v>33.666666666666664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22">
        <f t="shared" si="229"/>
        <v>38.589743589743591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22">
        <f t="shared" si="229"/>
        <v>155.95238095238096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22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22">
        <f t="shared" si="229"/>
        <v>15.148518518518518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22">
        <f t="shared" si="229"/>
        <v>83.571428571428569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22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22">
        <f t="shared" si="229"/>
        <v>80.869565217391298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22">
        <f t="shared" si="229"/>
        <v>53.846153846153847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22">
        <f t="shared" si="229"/>
        <v>30.928571428571427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22">
        <f t="shared" si="229"/>
        <v>67.962962962962962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22">
        <f t="shared" si="229"/>
        <v>27.142857142857142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22">
        <f t="shared" si="229"/>
        <v>110.86538461538461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IFERROR(E3715/D3715*100,0)</f>
        <v>101.49999999999999</v>
      </c>
      <c r="P3715" s="22">
        <f t="shared" ref="P3715:P3778" si="233">IFERROR(E3715/L3715,0)</f>
        <v>106.84210526315789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22">
        <f t="shared" si="233"/>
        <v>105.51546391752578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22">
        <f t="shared" si="233"/>
        <v>132.96296296296296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22">
        <f t="shared" si="233"/>
        <v>51.916666666666664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22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22">
        <f t="shared" si="233"/>
        <v>26.021739130434781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22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22">
        <f t="shared" si="233"/>
        <v>86.224999999999994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22">
        <f t="shared" si="233"/>
        <v>114.54545454545455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22">
        <f t="shared" si="233"/>
        <v>47.657142857142858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22">
        <f t="shared" si="233"/>
        <v>72.888888888888886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22">
        <f t="shared" si="233"/>
        <v>49.545505617977533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22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22">
        <f t="shared" si="233"/>
        <v>62.586956521739133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22">
        <f t="shared" si="233"/>
        <v>61.060606060606062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22">
        <f t="shared" si="233"/>
        <v>60.064516129032256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22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2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22">
        <f t="shared" si="233"/>
        <v>51.666666666666664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22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22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22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22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22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22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22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22">
        <f t="shared" si="233"/>
        <v>100.625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22">
        <f t="shared" si="233"/>
        <v>25.571428571428573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22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22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22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22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22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22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22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22">
        <f t="shared" si="233"/>
        <v>99.538461538461533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22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2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22">
        <f t="shared" si="233"/>
        <v>120.54545454545455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22">
        <f t="shared" si="233"/>
        <v>37.666666666666664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22">
        <f t="shared" si="233"/>
        <v>172.23333333333332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22">
        <f t="shared" si="233"/>
        <v>111.11111111111111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22">
        <f t="shared" si="233"/>
        <v>25.464285714285715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22">
        <f t="shared" si="233"/>
        <v>267.64705882352939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22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22">
        <f t="shared" si="233"/>
        <v>59.03846153846154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22">
        <f t="shared" si="233"/>
        <v>50.111022727272733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22">
        <f t="shared" si="233"/>
        <v>55.502967032967035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22">
        <f t="shared" si="233"/>
        <v>166.66666666666666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22">
        <f t="shared" si="233"/>
        <v>47.428571428571431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22">
        <f t="shared" si="233"/>
        <v>64.935064935064929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22">
        <f t="shared" si="233"/>
        <v>55.555555555555557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22">
        <f t="shared" si="233"/>
        <v>74.224299065420567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22">
        <f t="shared" si="233"/>
        <v>106.9271875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22">
        <f t="shared" si="233"/>
        <v>41.696428571428569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22">
        <f t="shared" si="233"/>
        <v>74.243275862068955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22">
        <f t="shared" si="233"/>
        <v>73.333333333333329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2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22">
        <f t="shared" si="233"/>
        <v>38.421052631578945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22">
        <f t="shared" si="233"/>
        <v>166.96969696969697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22">
        <f t="shared" si="233"/>
        <v>94.912280701754383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22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22">
        <f t="shared" si="233"/>
        <v>143.21428571428572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22">
        <f t="shared" si="233"/>
        <v>90.819148936170208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IFERROR(E3779/D3779*100,0)</f>
        <v>143.19999999999999</v>
      </c>
      <c r="P3779" s="22">
        <f t="shared" ref="P3779:P3842" si="237">IFERROR(E3779/L3779,0)</f>
        <v>48.542372881355931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22">
        <f t="shared" si="237"/>
        <v>70.027777777777771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22">
        <f t="shared" si="237"/>
        <v>135.62608695652173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2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22">
        <f t="shared" si="237"/>
        <v>94.90384615384616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22">
        <f t="shared" si="237"/>
        <v>75.370370370370367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22">
        <f t="shared" si="237"/>
        <v>64.458333333333329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22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22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22">
        <f t="shared" si="237"/>
        <v>93.774647887323937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22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22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22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2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22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22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22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22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22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22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22">
        <f t="shared" si="237"/>
        <v>145.40540540540542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22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22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22">
        <f t="shared" si="237"/>
        <v>55.0625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22">
        <f t="shared" si="237"/>
        <v>47.333333333333336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22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22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22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22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22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22">
        <f t="shared" si="237"/>
        <v>50.555555555555557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22">
        <f t="shared" si="237"/>
        <v>41.666666666666664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22">
        <f t="shared" si="237"/>
        <v>53.289473684210527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22">
        <f t="shared" si="237"/>
        <v>70.230769230769226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22">
        <f t="shared" si="237"/>
        <v>43.421052631578945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22">
        <f t="shared" si="237"/>
        <v>199.18181818181819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22">
        <f t="shared" si="237"/>
        <v>78.518148148148143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22">
        <f t="shared" si="237"/>
        <v>61.823529411764703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22">
        <f t="shared" si="237"/>
        <v>50.000500000000002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22">
        <f t="shared" si="237"/>
        <v>48.339729729729726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22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22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22">
        <f t="shared" si="237"/>
        <v>40.92307692307692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22">
        <f t="shared" si="237"/>
        <v>79.543478260869563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22">
        <f t="shared" si="237"/>
        <v>72.381578947368425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22">
        <f t="shared" si="237"/>
        <v>64.634146341463421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22">
        <f t="shared" si="237"/>
        <v>38.571428571428569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22">
        <f t="shared" si="237"/>
        <v>107.57142857142857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22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22">
        <f t="shared" si="237"/>
        <v>70.461538461538467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22">
        <f t="shared" si="237"/>
        <v>178.57142857142858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22">
        <f t="shared" si="237"/>
        <v>62.625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2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22">
        <f t="shared" si="237"/>
        <v>58.901111111111113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22">
        <f t="shared" si="237"/>
        <v>139.55555555555554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22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22">
        <f t="shared" si="237"/>
        <v>57.385964912280699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22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22">
        <f t="shared" si="237"/>
        <v>64.285714285714292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22">
        <f t="shared" si="237"/>
        <v>120.11764705882354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22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22">
        <f t="shared" si="237"/>
        <v>63.28125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22">
        <f t="shared" si="237"/>
        <v>21.666666666666668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IFERROR(E3843/D3843*100,0)</f>
        <v>8.7200000000000006</v>
      </c>
      <c r="P3843" s="22">
        <f t="shared" ref="P3843:P3906" si="241">IFERROR(E3843/L3843,0)</f>
        <v>25.647058823529413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22">
        <f t="shared" si="241"/>
        <v>47.695652173913047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22">
        <f t="shared" si="241"/>
        <v>56.05263157894737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22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22">
        <f t="shared" si="241"/>
        <v>70.166666666666671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22">
        <f t="shared" si="241"/>
        <v>23.625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22">
        <f t="shared" si="241"/>
        <v>188.55555555555554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22">
        <f t="shared" si="241"/>
        <v>49.511627906976742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22">
        <f t="shared" si="241"/>
        <v>75.464285714285708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2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22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22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22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22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22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22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22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22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22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22">
        <f t="shared" si="241"/>
        <v>81.538461538461533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22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22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22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22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22">
        <f t="shared" si="241"/>
        <v>46.428571428571431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22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22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22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22">
        <f t="shared" si="241"/>
        <v>30.133333333333333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2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22">
        <f t="shared" si="241"/>
        <v>13.333333333333334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22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22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22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22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22">
        <f t="shared" si="241"/>
        <v>44.760869565217391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22">
        <f t="shared" si="241"/>
        <v>88.642857142857139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22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22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22">
        <f t="shared" si="241"/>
        <v>57.647058823529413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22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22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22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22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22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22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22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22">
        <f t="shared" si="241"/>
        <v>38.714285714285715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22">
        <f t="shared" si="241"/>
        <v>13.111111111111111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2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22">
        <f t="shared" si="241"/>
        <v>37.142857142857146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22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22">
        <f t="shared" si="241"/>
        <v>128.27380952380952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22">
        <f t="shared" si="241"/>
        <v>47.272727272727273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22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22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22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22">
        <f t="shared" si="241"/>
        <v>50.875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22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2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22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22">
        <f t="shared" si="241"/>
        <v>47.258064516129032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22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22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IFERROR(E3907/D3907*100,0)</f>
        <v>11.533333333333333</v>
      </c>
      <c r="P3907" s="22">
        <f t="shared" ref="P3907:P3970" si="245">IFERROR(E3907/L3907,0)</f>
        <v>24.714285714285715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22">
        <f t="shared" si="245"/>
        <v>63.125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22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22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22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22">
        <f t="shared" si="245"/>
        <v>61.666666666666664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22">
        <f t="shared" si="245"/>
        <v>83.138888888888886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22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22">
        <f t="shared" si="245"/>
        <v>142.85714285714286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22">
        <f t="shared" si="245"/>
        <v>33.666666666666664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22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22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22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22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22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22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22">
        <f t="shared" si="245"/>
        <v>10.166666666666666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22">
        <f t="shared" si="245"/>
        <v>81.411764705882348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22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22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22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22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22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22">
        <f t="shared" si="245"/>
        <v>32.357142857142854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2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22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22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22">
        <f t="shared" si="245"/>
        <v>91.833333333333329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22">
        <f t="shared" si="245"/>
        <v>45.833333333333336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22">
        <f t="shared" si="245"/>
        <v>57.173913043478258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22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22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22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22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2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22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22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22">
        <f t="shared" si="245"/>
        <v>137.07692307692307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22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22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22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22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22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22">
        <f t="shared" si="245"/>
        <v>49.28125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2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22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22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22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22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22">
        <f t="shared" si="245"/>
        <v>53.125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22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22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22">
        <f t="shared" si="245"/>
        <v>40.0625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22">
        <f t="shared" si="245"/>
        <v>24.333333333333332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2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22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22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22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22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22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22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22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22">
        <f t="shared" si="245"/>
        <v>47.909090909090907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IFERROR(E3971/D3971*100,0)</f>
        <v>7.4690265486725664</v>
      </c>
      <c r="P3971" s="22">
        <f t="shared" ref="P3971:P4034" si="249">IFERROR(E3971/L3971,0)</f>
        <v>35.166666666666664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2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22">
        <f t="shared" si="249"/>
        <v>22.666666666666668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22">
        <f t="shared" si="249"/>
        <v>26.375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22">
        <f t="shared" si="249"/>
        <v>105.54054054054055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22">
        <f t="shared" si="249"/>
        <v>29.09090909090909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22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22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22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22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22">
        <f t="shared" si="249"/>
        <v>18.333333333333332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22">
        <f t="shared" si="249"/>
        <v>64.285714285714292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22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22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22">
        <f t="shared" si="249"/>
        <v>84.282608695652172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22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22">
        <f t="shared" si="249"/>
        <v>33.736842105263158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22">
        <f t="shared" si="249"/>
        <v>37.53846153846154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22">
        <f t="shared" si="249"/>
        <v>11.615384615384615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22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22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2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22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22">
        <f t="shared" si="249"/>
        <v>60.111111111111114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22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22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22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22">
        <f t="shared" si="249"/>
        <v>29.235294117647058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22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22">
        <f t="shared" si="249"/>
        <v>59.583333333333336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22">
        <f t="shared" si="249"/>
        <v>82.571428571428569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2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22">
        <f t="shared" si="249"/>
        <v>32.357142857142854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22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22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22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22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22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22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22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22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22">
        <f t="shared" si="249"/>
        <v>45.842105263157897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22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22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22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22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22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22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22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22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22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22">
        <f t="shared" si="249"/>
        <v>33.333333333333336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22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22">
        <f t="shared" si="249"/>
        <v>63.558375634517766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22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22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22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22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22">
        <f t="shared" si="249"/>
        <v>30.714285714285715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22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22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22">
        <f t="shared" si="249"/>
        <v>66.666666666666671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22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22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IFERROR(E4035/D4035*100,0)</f>
        <v>25.698702928870294</v>
      </c>
      <c r="P4035" s="22">
        <f t="shared" ref="P4035:P4098" si="253">IFERROR(E4035/L4035,0)</f>
        <v>65.340319148936175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22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22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22">
        <f t="shared" si="253"/>
        <v>166.05882352941177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22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22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22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2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22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22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22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22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22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22">
        <f t="shared" si="253"/>
        <v>38.333333333333336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22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22">
        <f t="shared" si="253"/>
        <v>32.978021978021978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22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2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22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22">
        <f t="shared" si="253"/>
        <v>86.615384615384613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22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22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22">
        <f t="shared" si="253"/>
        <v>41.952380952380949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22">
        <f t="shared" si="253"/>
        <v>88.333333333333329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22">
        <f t="shared" si="253"/>
        <v>129.16666666666666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22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22">
        <f t="shared" si="253"/>
        <v>35.714285714285715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2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22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22">
        <f t="shared" si="253"/>
        <v>163.33333333333334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22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22">
        <f t="shared" si="253"/>
        <v>64.166666666666671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22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22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22">
        <f t="shared" si="253"/>
        <v>179.11764705882354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22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22">
        <f t="shared" si="253"/>
        <v>33.07692307692308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2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22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22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22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22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22">
        <f t="shared" si="253"/>
        <v>44.307692307692307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22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22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22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22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2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22">
        <f t="shared" si="253"/>
        <v>29.166666666666668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22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22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22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22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22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22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22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22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22">
        <f t="shared" si="253"/>
        <v>10.666666666666666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22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22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22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22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22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22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IFERROR(E4099/D4099*100,0)</f>
        <v>0</v>
      </c>
      <c r="P4099" s="22">
        <f t="shared" ref="P4099:P4115" si="257">IFERROR(E4099/L4099,0)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22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22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2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22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22">
        <f t="shared" si="257"/>
        <v>22.833333333333332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22">
        <f t="shared" si="257"/>
        <v>16.666666666666668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22">
        <f t="shared" si="257"/>
        <v>45.785714285714285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22">
        <f t="shared" si="257"/>
        <v>383.33333333333331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22">
        <f t="shared" si="257"/>
        <v>106.96969696969697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22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22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22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22">
        <f t="shared" si="257"/>
        <v>14.333333333333334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22">
        <f t="shared" si="257"/>
        <v>15.666666666666666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22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22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A824B-6698-46DC-BC1E-8D4C1268D7F9}">
  <sheetPr codeName="Sheet2"/>
  <dimension ref="A1:F14"/>
  <sheetViews>
    <sheetView workbookViewId="0">
      <selection activeCell="E15" sqref="E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8366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386A2-C93F-4AFD-90AA-9DAE29C84119}">
  <sheetPr codeName="Sheet3"/>
  <dimension ref="A1:F47"/>
  <sheetViews>
    <sheetView workbookViewId="0">
      <selection activeCell="G18" sqref="G1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8366</v>
      </c>
    </row>
    <row r="2" spans="1:6" x14ac:dyDescent="0.35">
      <c r="A2" s="11" t="s">
        <v>8359</v>
      </c>
      <c r="B2" t="s">
        <v>8366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1AF3-1781-489A-9CB4-53F8DEE72A72}">
  <sheetPr codeName="Sheet4"/>
  <dimension ref="A1:E18"/>
  <sheetViews>
    <sheetView workbookViewId="0">
      <selection activeCell="G19" sqref="G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8359</v>
      </c>
      <c r="B1" t="s">
        <v>8366</v>
      </c>
    </row>
    <row r="2" spans="1:5" x14ac:dyDescent="0.35">
      <c r="A2" s="11" t="s">
        <v>8379</v>
      </c>
      <c r="B2" t="s">
        <v>8366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5">
      <c r="A7" s="12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5">
      <c r="A8" s="12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5">
      <c r="A9" s="12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5">
      <c r="A10" s="12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5">
      <c r="A11" s="12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5">
      <c r="A12" s="12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5">
      <c r="A13" s="12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5">
      <c r="A14" s="12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5">
      <c r="A15" s="12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5">
      <c r="A16" s="12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5">
      <c r="A17" s="12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5">
      <c r="A18" s="12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E5A3-6596-40F3-A1C0-C6CB6F1C35AE}">
  <sheetPr codeName="Sheet5"/>
  <dimension ref="A1:H13"/>
  <sheetViews>
    <sheetView topLeftCell="A16" workbookViewId="0">
      <selection activeCell="F37" sqref="F3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" t="s">
        <v>8399</v>
      </c>
      <c r="B1" s="1" t="s">
        <v>8391</v>
      </c>
      <c r="C1" s="1" t="s">
        <v>8392</v>
      </c>
      <c r="D1" s="1" t="s">
        <v>8393</v>
      </c>
      <c r="E1" s="1" t="s">
        <v>8394</v>
      </c>
      <c r="F1" s="1" t="s">
        <v>8395</v>
      </c>
      <c r="G1" s="1" t="s">
        <v>8396</v>
      </c>
      <c r="H1" s="1" t="s">
        <v>8397</v>
      </c>
    </row>
    <row r="2" spans="1:8" x14ac:dyDescent="0.35">
      <c r="A2" t="s">
        <v>8380</v>
      </c>
      <c r="B2" s="8">
        <f>COUNTIFS(Dataset!$D$2:$D$4115, "&lt;1000",Dataset!$F$2:$F$4115,"successful")</f>
        <v>322</v>
      </c>
      <c r="C2" s="8">
        <f>COUNTIFS(Dataset!$D$2:$D$4115, "&lt;1000",Dataset!$F$2:$F$4115,"failed")</f>
        <v>113</v>
      </c>
      <c r="D2" s="8">
        <f>COUNTIFS(Dataset!$D$2:$D$4115, "&lt;1000",Dataset!$F$2:$F$4115,"canceled")</f>
        <v>18</v>
      </c>
      <c r="E2" s="8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8381</v>
      </c>
      <c r="B3" s="8">
        <f>COUNTIFS(Dataset!$D$2:$D$4115, "&gt;=1000",Dataset!$D$2:$D$4115,"&lt;5000",Dataset!$F$2:$F$4115,"successful")</f>
        <v>932</v>
      </c>
      <c r="C3" s="8">
        <f>COUNTIFS(Dataset!$D$2:$D$4115, "&gt;=1000",Dataset!$D$2:$D$4115,"&lt;5000",Dataset!$F$2:$F$4115,"failed")</f>
        <v>420</v>
      </c>
      <c r="D3" s="8">
        <f>COUNTIFS(Dataset!$D$2:$D$4115, "&gt;=1000",Dataset!$D$2:$D$4115,"&lt;5000",Dataset!$F$2:$F$4115,"canceled")</f>
        <v>60</v>
      </c>
      <c r="E3" s="8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8382</v>
      </c>
      <c r="B4" s="8">
        <f>COUNTIFS(Dataset!$D$2:$D$4115, "&gt;=5000",Dataset!$D$2:$D$4115,"&lt;10000",Dataset!$F$2:$F$4115,"successful")</f>
        <v>381</v>
      </c>
      <c r="C4" s="8">
        <f>COUNTIFS(Dataset!$D$2:$D$4115, "&gt;=5000",Dataset!$D$2:$D$4115,"&lt;10000",Dataset!$F$2:$F$4115,"failed")</f>
        <v>283</v>
      </c>
      <c r="D4" s="8">
        <f>COUNTIFS(Dataset!$D$2:$D$4115, "&gt;=5000",Dataset!$D$2:$D$4115,"&lt;10000",Dataset!$F$2:$F$4115,"canceled")</f>
        <v>52</v>
      </c>
      <c r="E4" s="8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8383</v>
      </c>
      <c r="B5" s="8">
        <f>COUNTIFS(Dataset!$D$2:$D$4115, "&gt;=10000",Dataset!$D$2:$D$4115,"&lt;15000",Dataset!$F$2:$F$4115,"successful")</f>
        <v>168</v>
      </c>
      <c r="C5" s="8">
        <f>COUNTIFS(Dataset!$D$2:$D$4115, "&gt;=10000",Dataset!$D$2:$D$4115,"&lt;15000",Dataset!$F$2:$F$4115,"failed")</f>
        <v>144</v>
      </c>
      <c r="D5" s="8">
        <f>COUNTIFS(Dataset!$D$2:$D$4115, "&gt;=10000",Dataset!$D$2:$D$4115,"&lt;15000",Dataset!$F$2:$F$4115,"canceled")</f>
        <v>40</v>
      </c>
      <c r="E5" s="8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8384</v>
      </c>
      <c r="B6" s="8">
        <f>COUNTIFS(Dataset!$D$2:$D$4115, "&gt;=15000",Dataset!$D$2:$D$4115,"&lt;20000",Dataset!$F$2:$F$4115,"successful")</f>
        <v>94</v>
      </c>
      <c r="C6" s="8">
        <f>COUNTIFS(Dataset!$D$2:$D$4115, "&gt;=15000",Dataset!$D$2:$D$4115,"&lt;20000",Dataset!$F$2:$F$4115,"failed")</f>
        <v>90</v>
      </c>
      <c r="D6" s="8">
        <f>COUNTIFS(Dataset!$D$2:$D$4115, "&gt;=15000",Dataset!$D$2:$D$4115,"&lt;20000",Dataset!$F$2:$F$4115,"canceled")</f>
        <v>17</v>
      </c>
      <c r="E6" s="8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8385</v>
      </c>
      <c r="B7" s="8">
        <f>COUNTIFS(Dataset!$D$2:$D$4115, "&gt;=20000",Dataset!$D$2:$D$4115,"&lt;25000",Dataset!$F$2:$F$4115,"successful")</f>
        <v>62</v>
      </c>
      <c r="C7" s="8">
        <f>COUNTIFS(Dataset!$D$2:$D$4115, "&gt;=20000",Dataset!$D$2:$D$4115,"&lt;25000",Dataset!$F$2:$F$4115,"failed")</f>
        <v>72</v>
      </c>
      <c r="D7" s="8">
        <f>COUNTIFS(Dataset!$D$2:$D$4115, "&gt;=20000",Dataset!$D$2:$D$4115,"&lt;25000",Dataset!$F$2:$F$4115,"canceled")</f>
        <v>14</v>
      </c>
      <c r="E7" s="8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8386</v>
      </c>
      <c r="B8" s="8">
        <f>COUNTIFS(Dataset!$D$2:$D$4115, "&gt;=25000",Dataset!$D$2:$D$4115,"&lt;30000",Dataset!$F$2:$F$4115,"successful")</f>
        <v>55</v>
      </c>
      <c r="C8" s="8">
        <f>COUNTIFS(Dataset!$D$2:$D$4115, "&gt;=25000",Dataset!$D$2:$D$4115,"&lt;30000",Dataset!$F$2:$F$4115,"failed")</f>
        <v>64</v>
      </c>
      <c r="D8" s="8">
        <f>COUNTIFS(Dataset!$D$2:$D$4115, "&gt;=25000",Dataset!$D$2:$D$4115,"&lt;30000",Dataset!$F$2:$F$4115,"canceled")</f>
        <v>18</v>
      </c>
      <c r="E8" s="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8387</v>
      </c>
      <c r="B9" s="8">
        <f>COUNTIFS(Dataset!$D$2:$D$4115, "&gt;=30000",Dataset!$D$2:$D$4115,"&lt;35000",Dataset!$F$2:$F$4115,"successful")</f>
        <v>32</v>
      </c>
      <c r="C9" s="8">
        <f>COUNTIFS(Dataset!$D$2:$D$4115, "&gt;=30000",Dataset!$D$2:$D$4115,"&lt;35000",Dataset!$F$2:$F$4115,"failed")</f>
        <v>37</v>
      </c>
      <c r="D9" s="8">
        <f>COUNTIFS(Dataset!$D$2:$D$4115, "&gt;=30000",Dataset!$D$2:$D$4115,"&lt;35000",Dataset!$F$2:$F$4115,"canceled")</f>
        <v>13</v>
      </c>
      <c r="E9" s="8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8388</v>
      </c>
      <c r="B10" s="8">
        <f>COUNTIFS(Dataset!$D$2:$D$4115, "&gt;=35000",Dataset!$D$2:$D$4115,"&lt;40000",Dataset!$F$2:$F$4115,"successful")</f>
        <v>26</v>
      </c>
      <c r="C10" s="8">
        <f>COUNTIFS(Dataset!$D$2:$D$4115, "&gt;=35000",Dataset!$D$2:$D$4115,"&lt;40000",Dataset!$F$2:$F$4115,"failed")</f>
        <v>22</v>
      </c>
      <c r="D10" s="8">
        <f>COUNTIFS(Dataset!$D$2:$D$4115, "&gt;=35000",Dataset!$D$2:$D$4115,"&lt;40000",Dataset!$F$2:$F$4115,"canceled")</f>
        <v>7</v>
      </c>
      <c r="E10" s="8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8389</v>
      </c>
      <c r="B11" s="8">
        <f>COUNTIFS(Dataset!$D$2:$D$4115, "&gt;=40000",Dataset!$D$2:$D$4115,"&lt;45000",Dataset!$F$2:$F$4115,"successful")</f>
        <v>21</v>
      </c>
      <c r="C11" s="8">
        <f>COUNTIFS(Dataset!$D$2:$D$4115, "&gt;=40000",Dataset!$D$2:$D$4115,"&lt;45000",Dataset!$F$2:$F$4115,"failed")</f>
        <v>16</v>
      </c>
      <c r="D11" s="8">
        <f>COUNTIFS(Dataset!$D$2:$D$4115, "&gt;=40000",Dataset!$D$2:$D$4115,"&lt;45000",Dataset!$F$2:$F$4115,"canceled")</f>
        <v>6</v>
      </c>
      <c r="E11" s="8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8390</v>
      </c>
      <c r="B12" s="8">
        <f>COUNTIFS(Dataset!$D$2:$D$4115, "&gt;=45000",Dataset!$D$2:$D$4115,"&lt;50000",Dataset!$F$2:$F$4115,"successful")</f>
        <v>6</v>
      </c>
      <c r="C12" s="8">
        <f>COUNTIFS(Dataset!$D$2:$D$4115, "&gt;=45000",Dataset!$D$2:$D$4115,"&lt;50000",Dataset!$F$2:$F$4115,"failed")</f>
        <v>11</v>
      </c>
      <c r="D12" s="8">
        <f>COUNTIFS(Dataset!$D$2:$D$4115, "&gt;=45000",Dataset!$D$2:$D$4115,"&lt;50000",Dataset!$F$2:$F$4115,"canceled")</f>
        <v>4</v>
      </c>
      <c r="E12" s="8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8398</v>
      </c>
      <c r="B13" s="8">
        <f>COUNTIFS(Dataset!$D$2:$D$4115, "&gt;=50000",Dataset!$F$2:$F$4115,"successful")</f>
        <v>86</v>
      </c>
      <c r="C13" s="8">
        <f>COUNTIFS(Dataset!$D$2:$D$4115, "&gt;=50000",Dataset!$F$2:$F$4115,"failed")</f>
        <v>258</v>
      </c>
      <c r="D13" s="8">
        <f>COUNTIFS(Dataset!$D$2:$D$4115, "&gt;=50000",Dataset!$F$2:$F$4115,"canceled")</f>
        <v>100</v>
      </c>
      <c r="E13" s="8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9BBA-7311-4D81-B9E0-7DEF879BACFA}">
  <sheetPr codeName="Sheet6"/>
  <dimension ref="A1:N2186"/>
  <sheetViews>
    <sheetView workbookViewId="0">
      <selection activeCell="B16" sqref="B16"/>
    </sheetView>
  </sheetViews>
  <sheetFormatPr defaultRowHeight="14.5" x14ac:dyDescent="0.35"/>
  <cols>
    <col min="1" max="1" width="9.1796875" bestFit="1" customWidth="1"/>
    <col min="2" max="2" width="13" bestFit="1" customWidth="1"/>
    <col min="4" max="4" width="9.1796875" bestFit="1" customWidth="1"/>
    <col min="5" max="5" width="13" bestFit="1" customWidth="1"/>
    <col min="6" max="6" width="13.1796875" bestFit="1" customWidth="1"/>
    <col min="9" max="9" width="16.81640625" bestFit="1" customWidth="1"/>
    <col min="10" max="10" width="9.36328125" bestFit="1" customWidth="1"/>
    <col min="11" max="11" width="9.36328125" customWidth="1"/>
    <col min="13" max="13" width="16.81640625" bestFit="1" customWidth="1"/>
  </cols>
  <sheetData>
    <row r="1" spans="1:14" x14ac:dyDescent="0.35">
      <c r="A1" s="1" t="s">
        <v>8218</v>
      </c>
      <c r="B1" s="1" t="s">
        <v>8262</v>
      </c>
      <c r="E1" s="1" t="s">
        <v>8218</v>
      </c>
      <c r="F1" s="1" t="s">
        <v>8262</v>
      </c>
    </row>
    <row r="2" spans="1:14" x14ac:dyDescent="0.35">
      <c r="A2" t="s">
        <v>8219</v>
      </c>
      <c r="B2">
        <v>182</v>
      </c>
      <c r="E2" t="s">
        <v>8221</v>
      </c>
      <c r="F2">
        <v>0</v>
      </c>
    </row>
    <row r="3" spans="1:14" ht="15" thickBot="1" x14ac:dyDescent="0.4">
      <c r="A3" t="s">
        <v>8219</v>
      </c>
      <c r="B3">
        <v>79</v>
      </c>
      <c r="E3" t="s">
        <v>8221</v>
      </c>
      <c r="F3">
        <v>1</v>
      </c>
    </row>
    <row r="4" spans="1:14" x14ac:dyDescent="0.35">
      <c r="A4" t="s">
        <v>8219</v>
      </c>
      <c r="B4">
        <v>35</v>
      </c>
      <c r="E4" t="s">
        <v>8221</v>
      </c>
      <c r="F4">
        <v>10</v>
      </c>
      <c r="I4" s="18" t="s">
        <v>8413</v>
      </c>
      <c r="J4" s="18"/>
      <c r="K4" s="21"/>
      <c r="M4" s="18" t="s">
        <v>8414</v>
      </c>
      <c r="N4" s="18"/>
    </row>
    <row r="5" spans="1:14" x14ac:dyDescent="0.35">
      <c r="A5" t="s">
        <v>8219</v>
      </c>
      <c r="B5">
        <v>150</v>
      </c>
      <c r="E5" t="s">
        <v>8221</v>
      </c>
      <c r="F5">
        <v>0</v>
      </c>
      <c r="I5" s="16"/>
      <c r="J5" s="16"/>
      <c r="K5" s="16"/>
      <c r="M5" s="16"/>
      <c r="N5" s="16"/>
    </row>
    <row r="6" spans="1:14" x14ac:dyDescent="0.35">
      <c r="A6" t="s">
        <v>8219</v>
      </c>
      <c r="B6">
        <v>284</v>
      </c>
      <c r="E6" t="s">
        <v>8221</v>
      </c>
      <c r="F6">
        <v>7</v>
      </c>
      <c r="I6" s="16" t="s">
        <v>8400</v>
      </c>
      <c r="J6" s="19">
        <v>194.42517162471395</v>
      </c>
      <c r="K6" s="19"/>
      <c r="M6" s="16" t="s">
        <v>8400</v>
      </c>
      <c r="N6" s="19">
        <v>17.709803921568628</v>
      </c>
    </row>
    <row r="7" spans="1:14" x14ac:dyDescent="0.35">
      <c r="A7" t="s">
        <v>8219</v>
      </c>
      <c r="B7">
        <v>47</v>
      </c>
      <c r="E7" t="s">
        <v>8221</v>
      </c>
      <c r="F7">
        <v>0</v>
      </c>
      <c r="I7" s="16" t="s">
        <v>8401</v>
      </c>
      <c r="J7" s="19">
        <v>18.066333141885615</v>
      </c>
      <c r="K7" s="19"/>
      <c r="M7" s="16" t="s">
        <v>8401</v>
      </c>
      <c r="N7" s="19">
        <v>1.5709140254854737</v>
      </c>
    </row>
    <row r="8" spans="1:14" x14ac:dyDescent="0.35">
      <c r="A8" t="s">
        <v>8219</v>
      </c>
      <c r="B8">
        <v>58</v>
      </c>
      <c r="E8" t="s">
        <v>8221</v>
      </c>
      <c r="F8">
        <v>1</v>
      </c>
      <c r="I8" s="16" t="s">
        <v>8402</v>
      </c>
      <c r="J8" s="19">
        <v>62</v>
      </c>
      <c r="M8" s="16" t="s">
        <v>8402</v>
      </c>
      <c r="N8" s="19">
        <v>4</v>
      </c>
    </row>
    <row r="9" spans="1:14" x14ac:dyDescent="0.35">
      <c r="A9" t="s">
        <v>8219</v>
      </c>
      <c r="B9">
        <v>57</v>
      </c>
      <c r="E9" t="s">
        <v>8221</v>
      </c>
      <c r="F9">
        <v>2</v>
      </c>
      <c r="I9" s="16" t="s">
        <v>8403</v>
      </c>
      <c r="J9" s="19">
        <v>27</v>
      </c>
      <c r="K9" s="19"/>
      <c r="M9" s="16" t="s">
        <v>8403</v>
      </c>
      <c r="N9" s="19">
        <v>0</v>
      </c>
    </row>
    <row r="10" spans="1:14" x14ac:dyDescent="0.35">
      <c r="A10" t="s">
        <v>8219</v>
      </c>
      <c r="B10">
        <v>12</v>
      </c>
      <c r="E10" t="s">
        <v>8221</v>
      </c>
      <c r="F10">
        <v>3</v>
      </c>
      <c r="I10" s="16" t="s">
        <v>8404</v>
      </c>
      <c r="J10" s="19">
        <v>844.49237955591047</v>
      </c>
      <c r="K10" s="19"/>
      <c r="M10" s="16" t="s">
        <v>8404</v>
      </c>
      <c r="N10" s="19">
        <v>61.446638959868842</v>
      </c>
    </row>
    <row r="11" spans="1:14" x14ac:dyDescent="0.35">
      <c r="A11" t="s">
        <v>8219</v>
      </c>
      <c r="B11">
        <v>20</v>
      </c>
      <c r="E11" t="s">
        <v>8221</v>
      </c>
      <c r="F11">
        <v>10</v>
      </c>
      <c r="I11" s="16" t="s">
        <v>8405</v>
      </c>
      <c r="J11" s="19">
        <v>713167.37912800396</v>
      </c>
      <c r="K11" s="19"/>
      <c r="M11" s="16" t="s">
        <v>8405</v>
      </c>
      <c r="N11" s="19">
        <v>3775.6894394644714</v>
      </c>
    </row>
    <row r="12" spans="1:14" x14ac:dyDescent="0.35">
      <c r="A12" t="s">
        <v>8219</v>
      </c>
      <c r="B12">
        <v>19</v>
      </c>
      <c r="E12" t="s">
        <v>8221</v>
      </c>
      <c r="F12">
        <v>10</v>
      </c>
      <c r="I12" s="16" t="s">
        <v>8406</v>
      </c>
      <c r="J12" s="19">
        <v>583.1052562240742</v>
      </c>
      <c r="K12" s="19"/>
      <c r="M12" s="16" t="s">
        <v>8406</v>
      </c>
      <c r="N12" s="19">
        <v>193.27585405994381</v>
      </c>
    </row>
    <row r="13" spans="1:14" x14ac:dyDescent="0.35">
      <c r="A13" t="s">
        <v>8219</v>
      </c>
      <c r="B13">
        <v>75</v>
      </c>
      <c r="E13" t="s">
        <v>8221</v>
      </c>
      <c r="F13">
        <v>1</v>
      </c>
      <c r="I13" s="16" t="s">
        <v>8407</v>
      </c>
      <c r="J13" s="19">
        <v>21.40422343272953</v>
      </c>
      <c r="K13" s="19"/>
      <c r="M13" s="16" t="s">
        <v>8407</v>
      </c>
      <c r="N13" s="19">
        <v>11.831541000922531</v>
      </c>
    </row>
    <row r="14" spans="1:14" x14ac:dyDescent="0.35">
      <c r="A14" t="s">
        <v>8219</v>
      </c>
      <c r="B14">
        <v>827</v>
      </c>
      <c r="E14" t="s">
        <v>8221</v>
      </c>
      <c r="F14">
        <v>0</v>
      </c>
      <c r="I14" s="16" t="s">
        <v>8408</v>
      </c>
      <c r="J14" s="19">
        <v>26456</v>
      </c>
      <c r="K14" s="19"/>
      <c r="M14" s="16" t="s">
        <v>8408</v>
      </c>
      <c r="N14" s="19">
        <v>1293</v>
      </c>
    </row>
    <row r="15" spans="1:14" x14ac:dyDescent="0.35">
      <c r="A15" t="s">
        <v>8219</v>
      </c>
      <c r="B15">
        <v>51</v>
      </c>
      <c r="E15" t="s">
        <v>8221</v>
      </c>
      <c r="F15">
        <v>0</v>
      </c>
      <c r="I15" s="16" t="s">
        <v>8409</v>
      </c>
      <c r="J15" s="19">
        <v>1</v>
      </c>
      <c r="K15" s="19"/>
      <c r="M15" s="16" t="s">
        <v>8409</v>
      </c>
      <c r="N15" s="19">
        <v>0</v>
      </c>
    </row>
    <row r="16" spans="1:14" x14ac:dyDescent="0.35">
      <c r="A16" t="s">
        <v>8219</v>
      </c>
      <c r="B16">
        <v>41</v>
      </c>
      <c r="E16" t="s">
        <v>8221</v>
      </c>
      <c r="F16">
        <v>0</v>
      </c>
      <c r="I16" s="16" t="s">
        <v>8410</v>
      </c>
      <c r="J16" s="19">
        <v>26457</v>
      </c>
      <c r="K16" s="19"/>
      <c r="M16" s="16" t="s">
        <v>8410</v>
      </c>
      <c r="N16" s="19">
        <v>1293</v>
      </c>
    </row>
    <row r="17" spans="1:14" x14ac:dyDescent="0.35">
      <c r="A17" t="s">
        <v>8219</v>
      </c>
      <c r="B17">
        <v>98</v>
      </c>
      <c r="E17" t="s">
        <v>8221</v>
      </c>
      <c r="F17">
        <v>26</v>
      </c>
      <c r="I17" s="16" t="s">
        <v>8411</v>
      </c>
      <c r="J17" s="19">
        <v>424819</v>
      </c>
      <c r="K17" s="19"/>
      <c r="M17" s="16" t="s">
        <v>8411</v>
      </c>
      <c r="N17" s="19">
        <v>27096</v>
      </c>
    </row>
    <row r="18" spans="1:14" ht="15" thickBot="1" x14ac:dyDescent="0.4">
      <c r="A18" t="s">
        <v>8219</v>
      </c>
      <c r="B18">
        <v>70</v>
      </c>
      <c r="E18" t="s">
        <v>8221</v>
      </c>
      <c r="F18">
        <v>0</v>
      </c>
      <c r="I18" s="17" t="s">
        <v>8412</v>
      </c>
      <c r="J18" s="20">
        <v>2185</v>
      </c>
      <c r="K18" s="19"/>
      <c r="M18" s="17" t="s">
        <v>8412</v>
      </c>
      <c r="N18" s="20">
        <v>1530</v>
      </c>
    </row>
    <row r="19" spans="1:14" x14ac:dyDescent="0.35">
      <c r="A19" t="s">
        <v>8219</v>
      </c>
      <c r="B19">
        <v>36</v>
      </c>
      <c r="E19" t="s">
        <v>8221</v>
      </c>
      <c r="F19">
        <v>7</v>
      </c>
    </row>
    <row r="20" spans="1:14" x14ac:dyDescent="0.35">
      <c r="A20" t="s">
        <v>8219</v>
      </c>
      <c r="B20">
        <v>342</v>
      </c>
      <c r="E20" t="s">
        <v>8221</v>
      </c>
      <c r="F20">
        <v>0</v>
      </c>
    </row>
    <row r="21" spans="1:14" x14ac:dyDescent="0.35">
      <c r="A21" t="s">
        <v>8219</v>
      </c>
      <c r="B21">
        <v>22</v>
      </c>
      <c r="E21" t="s">
        <v>8221</v>
      </c>
      <c r="F21">
        <v>2</v>
      </c>
    </row>
    <row r="22" spans="1:14" x14ac:dyDescent="0.35">
      <c r="A22" t="s">
        <v>8219</v>
      </c>
      <c r="B22">
        <v>25</v>
      </c>
      <c r="E22" t="s">
        <v>8221</v>
      </c>
      <c r="F22">
        <v>13</v>
      </c>
    </row>
    <row r="23" spans="1:14" x14ac:dyDescent="0.35">
      <c r="A23" t="s">
        <v>8219</v>
      </c>
      <c r="B23">
        <v>101</v>
      </c>
      <c r="E23" t="s">
        <v>8221</v>
      </c>
      <c r="F23">
        <v>4</v>
      </c>
    </row>
    <row r="24" spans="1:14" x14ac:dyDescent="0.35">
      <c r="A24" t="s">
        <v>8219</v>
      </c>
      <c r="B24">
        <v>8</v>
      </c>
      <c r="E24" t="s">
        <v>8221</v>
      </c>
      <c r="F24">
        <v>0</v>
      </c>
    </row>
    <row r="25" spans="1:14" x14ac:dyDescent="0.35">
      <c r="A25" t="s">
        <v>8219</v>
      </c>
      <c r="B25">
        <v>23</v>
      </c>
      <c r="E25" t="s">
        <v>8221</v>
      </c>
      <c r="F25">
        <v>12</v>
      </c>
    </row>
    <row r="26" spans="1:14" x14ac:dyDescent="0.35">
      <c r="A26" t="s">
        <v>8219</v>
      </c>
      <c r="B26">
        <v>574</v>
      </c>
      <c r="E26" t="s">
        <v>8221</v>
      </c>
      <c r="F26">
        <v>2</v>
      </c>
    </row>
    <row r="27" spans="1:14" x14ac:dyDescent="0.35">
      <c r="A27" t="s">
        <v>8219</v>
      </c>
      <c r="B27">
        <v>14</v>
      </c>
      <c r="E27" t="s">
        <v>8221</v>
      </c>
      <c r="F27">
        <v>10</v>
      </c>
    </row>
    <row r="28" spans="1:14" x14ac:dyDescent="0.35">
      <c r="A28" t="s">
        <v>8219</v>
      </c>
      <c r="B28">
        <v>19</v>
      </c>
      <c r="E28" t="s">
        <v>8221</v>
      </c>
      <c r="F28">
        <v>0</v>
      </c>
    </row>
    <row r="29" spans="1:14" x14ac:dyDescent="0.35">
      <c r="A29" t="s">
        <v>8219</v>
      </c>
      <c r="B29">
        <v>150</v>
      </c>
      <c r="E29" t="s">
        <v>8221</v>
      </c>
      <c r="F29">
        <v>5</v>
      </c>
    </row>
    <row r="30" spans="1:14" x14ac:dyDescent="0.35">
      <c r="A30" t="s">
        <v>8219</v>
      </c>
      <c r="B30">
        <v>71</v>
      </c>
      <c r="E30" t="s">
        <v>8221</v>
      </c>
      <c r="F30">
        <v>0</v>
      </c>
    </row>
    <row r="31" spans="1:14" x14ac:dyDescent="0.35">
      <c r="A31" t="s">
        <v>8219</v>
      </c>
      <c r="B31">
        <v>117</v>
      </c>
      <c r="E31" t="s">
        <v>8221</v>
      </c>
      <c r="F31">
        <v>5</v>
      </c>
    </row>
    <row r="32" spans="1:14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E1:E1045992">
    <cfRule type="containsText" dxfId="7" priority="1" operator="containsText" text="live">
      <formula>NOT(ISERROR(SEARCH("live",E1)))</formula>
    </cfRule>
    <cfRule type="containsText" dxfId="6" priority="2" operator="containsText" text="canceled">
      <formula>NOT(ISERROR(SEARCH("canceled",E1)))</formula>
    </cfRule>
    <cfRule type="containsText" dxfId="5" priority="3" operator="containsText" text="failed">
      <formula>NOT(ISERROR(SEARCH("failed",E1)))</formula>
    </cfRule>
    <cfRule type="containsText" dxfId="4" priority="4" operator="containsText" text="successful">
      <formula>NOT(ISERROR(SEARCH("successful",E1)))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canceled">
      <formula>NOT(ISERROR(SEARCH("canceled",A1)))</formula>
    </cfRule>
    <cfRule type="containsText" dxfId="1" priority="7" operator="containsText" text="failed">
      <formula>NOT(ISERROR(SEARCH("failed",A1)))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Category</vt:lpstr>
      <vt:lpstr>Sub-Category</vt:lpstr>
      <vt:lpstr>Trend Over Months</vt:lpstr>
      <vt:lpstr>Goal Comparison </vt:lpstr>
      <vt:lpstr>Backers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</cp:lastModifiedBy>
  <dcterms:created xsi:type="dcterms:W3CDTF">2017-04-20T15:17:24Z</dcterms:created>
  <dcterms:modified xsi:type="dcterms:W3CDTF">2020-02-08T04:55:01Z</dcterms:modified>
</cp:coreProperties>
</file>