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workspace\python\PARE\faker\core\inputs\"/>
    </mc:Choice>
  </mc:AlternateContent>
  <xr:revisionPtr revIDLastSave="0" documentId="13_ncr:1_{4755F7B1-F638-4615-BE8A-B0B745729DB9}" xr6:coauthVersionLast="47" xr6:coauthVersionMax="47" xr10:uidLastSave="{00000000-0000-0000-0000-000000000000}"/>
  <bookViews>
    <workbookView xWindow="-110" yWindow="-110" windowWidth="19420" windowHeight="10420" firstSheet="1" activeTab="5" xr2:uid="{C4EA9B1B-43FE-4498-9A71-4657712EB93C}"/>
  </bookViews>
  <sheets>
    <sheet name="Participants" sheetId="1" r:id="rId1"/>
    <sheet name="Engagements" sheetId="2" r:id="rId2"/>
    <sheet name="TechnicalSupports" sheetId="3" r:id="rId3"/>
    <sheet name="Sales" sheetId="4" r:id="rId4"/>
    <sheet name="AccessToFinance" sheetId="5" r:id="rId5"/>
    <sheet name="Calenda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5" l="1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C14" i="4"/>
  <c r="C6" i="4"/>
  <c r="B6" i="3"/>
  <c r="B8" i="3"/>
  <c r="B9" i="3"/>
  <c r="B11" i="3"/>
  <c r="B13" i="3"/>
  <c r="B14" i="3"/>
  <c r="B17" i="3"/>
  <c r="B18" i="3"/>
  <c r="B20" i="3"/>
  <c r="O9" i="1"/>
  <c r="H2" i="1"/>
  <c r="B14" i="1"/>
  <c r="H7" i="1"/>
  <c r="H8" i="1"/>
  <c r="C9" i="1"/>
  <c r="H6" i="1"/>
  <c r="L2" i="1"/>
  <c r="N2" i="1" s="1"/>
  <c r="L3" i="1"/>
  <c r="L4" i="1"/>
  <c r="L5" i="1"/>
  <c r="N5" i="1" s="1"/>
  <c r="L6" i="1"/>
  <c r="N6" i="1" s="1"/>
  <c r="L7" i="1"/>
  <c r="N7" i="1" s="1"/>
  <c r="L8" i="1"/>
  <c r="N8" i="1" s="1"/>
  <c r="L9" i="1"/>
  <c r="L10" i="1"/>
  <c r="N10" i="1" s="1"/>
  <c r="L11" i="1"/>
  <c r="N11" i="1" s="1"/>
  <c r="L12" i="1"/>
  <c r="N12" i="1" s="1"/>
  <c r="L13" i="1"/>
  <c r="L14" i="1"/>
  <c r="N14" i="1" s="1"/>
  <c r="L15" i="1"/>
  <c r="N15" i="1" s="1"/>
  <c r="L16" i="1"/>
  <c r="L17" i="1"/>
  <c r="L18" i="1"/>
  <c r="L19" i="1"/>
  <c r="L20" i="1"/>
  <c r="L21" i="1"/>
  <c r="K2" i="1"/>
  <c r="K3" i="1"/>
  <c r="K4" i="1"/>
  <c r="K5" i="1"/>
  <c r="K6" i="1"/>
  <c r="K7" i="1"/>
  <c r="K8" i="1"/>
  <c r="K9" i="1"/>
  <c r="K10" i="1"/>
  <c r="K11" i="1"/>
  <c r="K12" i="1"/>
  <c r="K13" i="1"/>
  <c r="N13" i="1" s="1"/>
  <c r="K14" i="1"/>
  <c r="K15" i="1"/>
  <c r="K16" i="1"/>
  <c r="K17" i="1"/>
  <c r="K18" i="1"/>
  <c r="K19" i="1"/>
  <c r="N19" i="1" s="1"/>
  <c r="K20" i="1"/>
  <c r="N20" i="1" s="1"/>
  <c r="K2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3" i="1"/>
  <c r="I4" i="1"/>
  <c r="I5" i="1"/>
  <c r="I6" i="1"/>
  <c r="I7" i="1"/>
  <c r="M7" i="1" s="1"/>
  <c r="I8" i="1"/>
  <c r="M8" i="1" s="1"/>
  <c r="I9" i="1"/>
  <c r="I10" i="1"/>
  <c r="M10" i="1" s="1"/>
  <c r="I11" i="1"/>
  <c r="M11" i="1" s="1"/>
  <c r="I12" i="1"/>
  <c r="M12" i="1" s="1"/>
  <c r="I13" i="1"/>
  <c r="M13" i="1" s="1"/>
  <c r="I14" i="1"/>
  <c r="I15" i="1"/>
  <c r="I16" i="1"/>
  <c r="I17" i="1"/>
  <c r="I18" i="1"/>
  <c r="I19" i="1"/>
  <c r="I20" i="1"/>
  <c r="M20" i="1" s="1"/>
  <c r="I21" i="1"/>
  <c r="I2" i="1"/>
  <c r="E20" i="1"/>
  <c r="E18" i="1"/>
  <c r="B17" i="1"/>
  <c r="D11" i="1"/>
  <c r="D12" i="1"/>
  <c r="D13" i="1"/>
  <c r="D10" i="1"/>
  <c r="E7" i="1"/>
  <c r="E8" i="1"/>
  <c r="C6" i="1"/>
  <c r="E2" i="1"/>
  <c r="E3" i="1"/>
  <c r="E4" i="1"/>
  <c r="E5" i="1"/>
  <c r="E11" i="1"/>
  <c r="E13" i="1"/>
  <c r="E15" i="1"/>
  <c r="E16" i="1"/>
  <c r="E17" i="1"/>
  <c r="E19" i="1"/>
  <c r="E21" i="1"/>
  <c r="D2" i="1"/>
  <c r="G2" i="1" s="1"/>
  <c r="D3" i="1"/>
  <c r="D4" i="1"/>
  <c r="D5" i="1"/>
  <c r="D7" i="1"/>
  <c r="D15" i="1"/>
  <c r="D16" i="1"/>
  <c r="D17" i="1"/>
  <c r="D18" i="1"/>
  <c r="D19" i="1"/>
  <c r="D20" i="1"/>
  <c r="D21" i="1"/>
  <c r="C2" i="1"/>
  <c r="C3" i="1"/>
  <c r="C4" i="1"/>
  <c r="C5" i="1"/>
  <c r="C13" i="1"/>
  <c r="C15" i="1"/>
  <c r="C16" i="1"/>
  <c r="C17" i="1"/>
  <c r="C18" i="1"/>
  <c r="C19" i="1"/>
  <c r="C20" i="1"/>
  <c r="C21" i="1"/>
  <c r="B3" i="1"/>
  <c r="B4" i="1"/>
  <c r="B5" i="1"/>
  <c r="B2" i="1"/>
  <c r="B13" i="1"/>
  <c r="B15" i="1"/>
  <c r="B16" i="1"/>
  <c r="B18" i="1"/>
  <c r="B19" i="1"/>
  <c r="B20" i="1"/>
  <c r="B21" i="1"/>
  <c r="M19" i="1"/>
  <c r="M21" i="1"/>
  <c r="N21" i="1"/>
  <c r="N3" i="1" l="1"/>
  <c r="N18" i="1"/>
  <c r="G4" i="1"/>
  <c r="M14" i="1"/>
  <c r="N9" i="1"/>
  <c r="N4" i="1"/>
  <c r="G11" i="1"/>
  <c r="N17" i="1"/>
  <c r="N16" i="1"/>
  <c r="M18" i="1"/>
  <c r="M17" i="1"/>
  <c r="M16" i="1"/>
  <c r="M15" i="1"/>
  <c r="C7" i="1"/>
  <c r="B7" i="1"/>
  <c r="E9" i="1"/>
  <c r="D9" i="1"/>
  <c r="B9" i="1"/>
  <c r="D8" i="1"/>
  <c r="G8" i="1" s="1"/>
  <c r="E6" i="1"/>
  <c r="B8" i="1"/>
  <c r="C8" i="1"/>
  <c r="D6" i="1"/>
  <c r="B6" i="1"/>
  <c r="E12" i="1"/>
  <c r="G12" i="1" s="1"/>
  <c r="B12" i="1"/>
  <c r="G20" i="1"/>
  <c r="B11" i="1"/>
  <c r="G3" i="1"/>
  <c r="G7" i="1"/>
  <c r="B10" i="1"/>
  <c r="C14" i="1"/>
  <c r="G5" i="1"/>
  <c r="C12" i="1"/>
  <c r="E10" i="1"/>
  <c r="G10" i="1" s="1"/>
  <c r="C11" i="1"/>
  <c r="M3" i="1"/>
  <c r="C10" i="1"/>
  <c r="D14" i="1"/>
  <c r="E14" i="1"/>
  <c r="G19" i="1"/>
  <c r="G18" i="1"/>
  <c r="G13" i="1"/>
  <c r="G21" i="1"/>
  <c r="M2" i="1"/>
  <c r="M4" i="1"/>
  <c r="M5" i="1"/>
  <c r="M6" i="1"/>
  <c r="M9" i="1"/>
  <c r="G17" i="1"/>
  <c r="G16" i="1"/>
  <c r="G15" i="1"/>
  <c r="F5" i="1"/>
  <c r="G9" i="1" l="1"/>
  <c r="G14" i="1"/>
  <c r="G6" i="1"/>
  <c r="F8" i="1" l="1"/>
  <c r="F2" i="1"/>
  <c r="F6" i="1"/>
  <c r="F21" i="1"/>
  <c r="F14" i="1"/>
  <c r="F13" i="1"/>
  <c r="F20" i="1"/>
  <c r="F17" i="1"/>
  <c r="F10" i="1"/>
  <c r="F3" i="1"/>
  <c r="F11" i="1"/>
  <c r="F7" i="1"/>
  <c r="F15" i="1"/>
  <c r="F12" i="1"/>
  <c r="F4" i="1"/>
  <c r="F9" i="1"/>
  <c r="F16" i="1"/>
  <c r="F18" i="1"/>
  <c r="F19" i="1"/>
</calcChain>
</file>

<file path=xl/sharedStrings.xml><?xml version="1.0" encoding="utf-8"?>
<sst xmlns="http://schemas.openxmlformats.org/spreadsheetml/2006/main" count="33" uniqueCount="16">
  <si>
    <t>Target_female</t>
  </si>
  <si>
    <t>Target_male</t>
  </si>
  <si>
    <t>Target_age</t>
  </si>
  <si>
    <t>Target_less_30</t>
  </si>
  <si>
    <t>Target_30_and_plus</t>
  </si>
  <si>
    <t>Total_target</t>
  </si>
  <si>
    <t>Value_male</t>
  </si>
  <si>
    <t>Target_sex</t>
  </si>
  <si>
    <t>Value_female</t>
  </si>
  <si>
    <t>Value_less_30</t>
  </si>
  <si>
    <t>Value_30_and_plus</t>
  </si>
  <si>
    <t>value_sex</t>
  </si>
  <si>
    <t>Value_age</t>
  </si>
  <si>
    <t>Total_value</t>
  </si>
  <si>
    <t>Quarter_end_date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</si>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</sst>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0" borderId="0" xfId="0" applyNumberFormat="1"/>
    <xf numFmtId="1" fontId="0" fillId="3" borderId="0" xfId="0" applyNumberFormat="1" applyFill="1"/>
    <xf numFmtId="1" fontId="0" fillId="2" borderId="0" xfId="0" applyNumberFormat="1" applyFill="1"/>
    <xf numFmtId="1" fontId="0" fillId="4" borderId="0" xfId="0" applyNumberFormat="1" applyFill="1"/>
    <xf numFmtId="1" fontId="0" fillId="5" borderId="0" xfId="0" applyNumberFormat="1" applyFill="1"/>
    <xf numFmtId="1" fontId="0" fillId="0" borderId="0" xfId="0" applyNumberFormat="1"/>
    <xf numFmtId="43" fontId="0" fillId="3" borderId="0" xfId="1" applyFont="1" applyFill="1"/>
    <xf numFmtId="43" fontId="0" fillId="3" borderId="0" xfId="0" applyNumberFormat="1" applyFill="1"/>
    <xf numFmtId="43" fontId="0" fillId="5" borderId="0" xfId="0" applyNumberFormat="1" applyFill="1"/>
  </cellXfs>
  <cellStyles count="2">
    <cellStyle name="Comma" xfId="1" builtinId="3"/>
    <cellStyle name="Normal" xfId="0" builtinId="0"/>
  </cellStyles>
  <dxfs count="28">
    <dxf>
      <numFmt numFmtId="0" formatCode="General"/>
    </dxf>
    <dxf>
      <numFmt numFmtId="35" formatCode="_(* #,##0.00_);_(* \(#,##0.00\);_(* &quot;-&quot;??_);_(@_)"/>
      <fill>
        <patternFill patternType="solid">
          <fgColor indexed="64"/>
          <bgColor theme="3" tint="0.499984740745262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5" tint="-0.249977111117893"/>
        </patternFill>
      </fill>
    </dxf>
    <dxf>
      <numFmt numFmtId="19" formatCode="m/d/yyyy"/>
    </dxf>
    <dxf>
      <numFmt numFmtId="35" formatCode="_(* #,##0.00_);_(* \(#,##0.00\);_(* &quot;-&quot;??_);_(@_)"/>
      <fill>
        <patternFill patternType="solid">
          <fgColor indexed="64"/>
          <bgColor theme="3" tint="0.499984740745262"/>
        </patternFill>
      </fill>
    </dxf>
    <dxf>
      <numFmt numFmtId="35" formatCode="_(* #,##0.00_);_(* \(#,##0.00\);_(* &quot;-&quot;??_);_(@_)"/>
      <fill>
        <patternFill patternType="solid">
          <fgColor indexed="64"/>
          <bgColor theme="5" tint="-0.249977111117893"/>
        </patternFill>
      </fill>
    </dxf>
    <dxf>
      <numFmt numFmtId="19" formatCode="m/d/yyyy"/>
    </dxf>
    <dxf>
      <numFmt numFmtId="0" formatCode="General"/>
      <fill>
        <patternFill patternType="solid">
          <fgColor indexed="64"/>
          <bgColor theme="3" tint="0.499984740745262"/>
        </patternFill>
      </fill>
    </dxf>
    <dxf>
      <numFmt numFmtId="0" formatCode="General"/>
      <fill>
        <patternFill patternType="solid">
          <fgColor indexed="64"/>
          <bgColor theme="5" tint="-0.249977111117893"/>
        </patternFill>
      </fill>
    </dxf>
    <dxf>
      <numFmt numFmtId="19" formatCode="m/d/yyyy"/>
    </dxf>
    <dxf>
      <numFmt numFmtId="0" formatCode="General"/>
      <fill>
        <patternFill patternType="solid">
          <fgColor indexed="64"/>
          <bgColor theme="3" tint="0.499984740745262"/>
        </patternFill>
      </fill>
    </dxf>
    <dxf>
      <fill>
        <patternFill patternType="solid">
          <fgColor indexed="64"/>
          <bgColor theme="5" tint="-0.249977111117893"/>
        </patternFill>
      </fill>
    </dxf>
    <dxf>
      <numFmt numFmtId="19" formatCode="m/d/yyyy"/>
    </dxf>
    <dxf>
      <numFmt numFmtId="1" formatCode="0"/>
    </dxf>
    <dxf>
      <numFmt numFmtId="1" formatCode="0"/>
      <fill>
        <patternFill patternType="solid">
          <fgColor indexed="64"/>
          <bgColor theme="3" tint="0.499984740745262"/>
        </patternFill>
      </fill>
    </dxf>
    <dxf>
      <numFmt numFmtId="1" formatCode="0"/>
      <fill>
        <patternFill patternType="solid">
          <fgColor indexed="64"/>
          <bgColor theme="3" tint="0.499984740745262"/>
        </patternFill>
      </fill>
    </dxf>
    <dxf>
      <numFmt numFmtId="1" formatCode="0"/>
      <fill>
        <patternFill patternType="solid">
          <fgColor indexed="64"/>
          <bgColor theme="4" tint="0.59999389629810485"/>
        </patternFill>
      </fill>
    </dxf>
    <dxf>
      <numFmt numFmtId="1" formatCode="0"/>
      <fill>
        <patternFill patternType="solid">
          <fgColor indexed="64"/>
          <bgColor theme="4" tint="0.59999389629810485"/>
        </patternFill>
      </fill>
    </dxf>
    <dxf>
      <numFmt numFmtId="1" formatCode="0"/>
      <fill>
        <patternFill>
          <fgColor indexed="64"/>
          <bgColor theme="4" tint="0.59999389629810485"/>
        </patternFill>
      </fill>
    </dxf>
    <dxf>
      <numFmt numFmtId="1" formatCode="0"/>
      <fill>
        <patternFill>
          <fgColor indexed="64"/>
          <bgColor theme="4" tint="0.59999389629810485"/>
        </patternFill>
      </fill>
    </dxf>
    <dxf>
      <fill>
        <patternFill patternType="solid">
          <fgColor indexed="64"/>
          <bgColor theme="5" tint="-0.249977111117893"/>
        </patternFill>
      </fill>
    </dxf>
    <dxf>
      <fill>
        <patternFill patternType="solid">
          <fgColor indexed="64"/>
          <bgColor theme="5" tint="-0.249977111117893"/>
        </patternFill>
      </fill>
    </dxf>
    <dxf>
      <fill>
        <patternFill patternType="solid">
          <fgColor indexed="64"/>
          <bgColor theme="5" tint="-0.249977111117893"/>
        </patternFill>
      </fill>
    </dxf>
    <dxf>
      <numFmt numFmtId="0" formatCode="General"/>
      <fill>
        <patternFill patternType="solid">
          <fgColor indexed="64"/>
          <bgColor theme="5" tint="0.39997558519241921"/>
        </patternFill>
      </fill>
    </dxf>
    <dxf>
      <numFmt numFmtId="0" formatCode="General"/>
      <fill>
        <patternFill patternType="solid">
          <fgColor indexed="64"/>
          <bgColor theme="5" tint="0.39997558519241921"/>
        </patternFill>
      </fill>
    </dxf>
    <dxf>
      <numFmt numFmtId="0" formatCode="General"/>
      <fill>
        <patternFill patternType="solid">
          <fgColor indexed="64"/>
          <bgColor theme="5" tint="0.39997558519241921"/>
        </patternFill>
      </fill>
    </dxf>
    <dxf>
      <numFmt numFmtId="0" formatCode="General"/>
      <fill>
        <patternFill patternType="solid">
          <fgColor indexed="64"/>
          <bgColor theme="5" tint="0.39997558519241921"/>
        </patternFill>
      </fill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921453-282C-4165-8498-1FBB5AB44517}" name="Indicator_5" displayName="Indicator_5" ref="A1:P21" totalsRowShown="0">
  <autoFilter ref="A1:P21" xr:uid="{3D921453-282C-4165-8498-1FBB5AB44517}"/>
  <tableColumns count="16">
    <tableColumn id="1" xr3:uid="{36ECD25D-D239-4863-8740-A415019B6C66}" name="Quarter_end_date" dataDxfId="27"/>
    <tableColumn id="2" xr3:uid="{1320F6E4-086E-47AE-8DD8-43F489CEBE74}" name="Target_female" dataDxfId="26">
      <calculatedColumnFormula>Indicator_5[[#This Row],[Total_target]]*30%</calculatedColumnFormula>
    </tableColumn>
    <tableColumn id="3" xr3:uid="{32FA5154-1AD2-4FE9-9BD5-3FF8E88E9151}" name="Target_male" dataDxfId="25">
      <calculatedColumnFormula>Indicator_5[[#This Row],[Total_target]]*70%</calculatedColumnFormula>
    </tableColumn>
    <tableColumn id="4" xr3:uid="{9624695F-37D7-4901-B2AB-B588171B1737}" name="Target_less_30" dataDxfId="24">
      <calculatedColumnFormula>Indicator_5[[#This Row],[Total_target]]*20%</calculatedColumnFormula>
    </tableColumn>
    <tableColumn id="5" xr3:uid="{BDEEA481-60A7-485A-9A0B-0E2FF1E4EFD8}" name="Target_30_and_plus" dataDxfId="23">
      <calculatedColumnFormula>Indicator_5[[#This Row],[Total_target]]*80%</calculatedColumnFormula>
    </tableColumn>
    <tableColumn id="6" xr3:uid="{BCD64E4D-A38C-48AB-810D-A9C648728C85}" name="Target_sex" dataDxfId="22">
      <calculatedColumnFormula>C2+B2</calculatedColumnFormula>
    </tableColumn>
    <tableColumn id="7" xr3:uid="{9B476150-2C6C-4E70-8E63-CD5580DD1E3B}" name="Target_age" dataDxfId="21">
      <calculatedColumnFormula>E2+D2</calculatedColumnFormula>
    </tableColumn>
    <tableColumn id="8" xr3:uid="{78A4FE2B-82EC-4A9C-B700-BF0FF351BB77}" name="Total_target" dataDxfId="20"/>
    <tableColumn id="9" xr3:uid="{B35E7E99-659D-487E-8450-CCD08F01580D}" name="Value_male" dataDxfId="19">
      <calculatedColumnFormula>Indicator_5[[#This Row],[Total_value]]*70%</calculatedColumnFormula>
    </tableColumn>
    <tableColumn id="10" xr3:uid="{662DBC1A-E6EC-4F00-894B-DE2697617D26}" name="Value_female" dataDxfId="18">
      <calculatedColumnFormula>Indicator_5[[#This Row],[Total_value]]*30%</calculatedColumnFormula>
    </tableColumn>
    <tableColumn id="11" xr3:uid="{C1CAF1AF-A250-490F-8B76-F054BD07DCC9}" name="Value_less_30" dataDxfId="17">
      <calculatedColumnFormula>Indicator_5[[#This Row],[Total_value]]*20%</calculatedColumnFormula>
    </tableColumn>
    <tableColumn id="12" xr3:uid="{6A9F7996-2845-4D43-A8BC-FAE576FED7FD}" name="Value_30_and_plus" dataDxfId="16">
      <calculatedColumnFormula>Indicator_5[[#This Row],[Total_value]]*80%</calculatedColumnFormula>
    </tableColumn>
    <tableColumn id="13" xr3:uid="{8D17A0DB-001D-4DC5-BFDA-9C1C6BB6E8FF}" name="value_sex" dataDxfId="15">
      <calculatedColumnFormula>Indicator_5[[#This Row],[Value_male]]+Indicator_5[[#This Row],[Value_female]]</calculatedColumnFormula>
    </tableColumn>
    <tableColumn id="14" xr3:uid="{4D709DE9-EB54-4A67-9500-9846E867939B}" name="Value_age" dataDxfId="14">
      <calculatedColumnFormula>Indicator_5[[#This Row],[Value_30_and_plus]]+Indicator_5[[#This Row],[Value_less_30]]</calculatedColumnFormula>
    </tableColumn>
    <tableColumn id="17" xr3:uid="{83570255-EF6B-4223-8821-A3B7C6559B5B}" name="Total_value" dataDxfId="13"/>
    <tableColumn id="15" xr3:uid="{F8C2090B-8235-4B5D-8104-AE32EA25F00B}" name="Trend" dataDxfId="0">
      <calculatedColumnFormula>"Overall"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779E1A-A75E-4423-AAE0-5604004A6084}" name="Indicator_53" displayName="Indicator_53" ref="A1:C21" totalsRowShown="0">
  <autoFilter ref="A1:C21" xr:uid="{DF779E1A-A75E-4423-AAE0-5604004A6084}"/>
  <tableColumns count="3">
    <tableColumn id="1" xr3:uid="{ABDD3D7E-DAEA-4E53-9549-D523893ABB2B}" name="Quarter_end_date" dataDxfId="12"/>
    <tableColumn id="8" xr3:uid="{50189714-0E79-43A5-9EB4-414A24799EB0}" name="Total_target" dataDxfId="11"/>
    <tableColumn id="15" xr3:uid="{D5C9E2EE-7BD8-4696-AADB-D39D2FBA6D2A}" name="Total_value" dataDxfId="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C34DF6-D49C-4F44-82F2-4B91B8D32C0B}" name="Indicator_534" displayName="Indicator_534" ref="A1:C21" totalsRowShown="0">
  <autoFilter ref="A1:C21" xr:uid="{15C34DF6-D49C-4F44-82F2-4B91B8D32C0B}"/>
  <tableColumns count="3">
    <tableColumn id="1" xr3:uid="{045B328D-3F20-4FC8-BFDD-B5B124B78B3D}" name="Quarter_end_date" dataDxfId="9"/>
    <tableColumn id="8" xr3:uid="{4F8384BC-246C-4C9E-BB7E-AB6A64113535}" name="Total_target" dataDxfId="8">
      <calculatedColumnFormula>100/20</calculatedColumnFormula>
    </tableColumn>
    <tableColumn id="15" xr3:uid="{A751992F-A04C-4C4B-B7ED-5E81AA08B1BD}" name="Total_value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BB319AC-7737-4417-9D49-35BFFAAC1C8B}" name="Indicator_5345" displayName="Indicator_5345" ref="A1:C21" totalsRowShown="0">
  <autoFilter ref="A1:C21" xr:uid="{2BB319AC-7737-4417-9D49-35BFFAAC1C8B}"/>
  <tableColumns count="3">
    <tableColumn id="1" xr3:uid="{5474B99F-13CC-4488-BB4F-3834CA1EA376}" name="Quarter_end_date" dataDxfId="6"/>
    <tableColumn id="8" xr3:uid="{05F96244-8A37-41FA-A188-7F6CC3058732}" name="Total_target" dataDxfId="5"/>
    <tableColumn id="15" xr3:uid="{0B8E0407-E22E-4E03-9F27-DEE7F0B0ADDD}" name="Total_value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C2E9DE1-2194-4ACD-8EEB-E6BE039FC8D7}" name="Indicator_53456" displayName="Indicator_53456" ref="A1:C21" totalsRowShown="0">
  <autoFilter ref="A1:C21" xr:uid="{3C2E9DE1-2194-4ACD-8EEB-E6BE039FC8D7}"/>
  <tableColumns count="3">
    <tableColumn id="1" xr3:uid="{440F683B-9080-4C54-B89F-4B1D3924477E}" name="Quarter_end_date" dataDxfId="3"/>
    <tableColumn id="8" xr3:uid="{DF022A7C-2ADD-42C6-80A3-F0AB84A9FF40}" name="Total_target" dataDxfId="2"/>
    <tableColumn id="15" xr3:uid="{453FE59B-190A-479E-9A60-4B7957610A34}" name="Total_value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8B59C-91A5-48C9-8E53-2B9A55D7F6EF}">
  <dimension ref="A1:P21"/>
  <sheetViews>
    <sheetView topLeftCell="E1" workbookViewId="0">
      <selection activeCell="P1" sqref="P1:P1048576"/>
    </sheetView>
  </sheetViews>
  <sheetFormatPr defaultRowHeight="14.5" x14ac:dyDescent="0.35"/>
  <cols>
    <col min="1" max="1" width="18" bestFit="1" customWidth="1"/>
    <col min="2" max="2" width="14.81640625" bestFit="1" customWidth="1"/>
    <col min="3" max="3" width="13.1796875" bestFit="1" customWidth="1"/>
    <col min="4" max="4" width="15.26953125" bestFit="1" customWidth="1"/>
    <col min="5" max="5" width="19.6328125" bestFit="1" customWidth="1"/>
    <col min="6" max="6" width="11.81640625" bestFit="1" customWidth="1"/>
    <col min="7" max="7" width="11.90625" bestFit="1" customWidth="1"/>
    <col min="8" max="8" width="12.81640625" bestFit="1" customWidth="1"/>
    <col min="9" max="9" width="13.453125" bestFit="1" customWidth="1"/>
    <col min="10" max="10" width="14.54296875" bestFit="1" customWidth="1"/>
    <col min="11" max="11" width="14.90625" bestFit="1" customWidth="1"/>
    <col min="12" max="12" width="19.36328125" bestFit="1" customWidth="1"/>
    <col min="13" max="13" width="13.453125" bestFit="1" customWidth="1"/>
    <col min="14" max="14" width="14.08984375" customWidth="1"/>
    <col min="15" max="15" width="13.453125" bestFit="1" customWidth="1"/>
    <col min="16" max="16" width="13.7265625" customWidth="1"/>
  </cols>
  <sheetData>
    <row r="1" spans="1:16" x14ac:dyDescent="0.35">
      <c r="A1" t="s">
        <v>14</v>
      </c>
      <c r="B1" s="1" t="s">
        <v>0</v>
      </c>
      <c r="C1" s="1" t="s">
        <v>1</v>
      </c>
      <c r="D1" s="1" t="s">
        <v>3</v>
      </c>
      <c r="E1" s="1" t="s">
        <v>4</v>
      </c>
      <c r="F1" s="2" t="s">
        <v>7</v>
      </c>
      <c r="G1" s="2" t="s">
        <v>2</v>
      </c>
      <c r="H1" s="2" t="s">
        <v>5</v>
      </c>
      <c r="I1" s="3" t="s">
        <v>6</v>
      </c>
      <c r="J1" s="3" t="s">
        <v>8</v>
      </c>
      <c r="K1" s="3" t="s">
        <v>9</v>
      </c>
      <c r="L1" s="3" t="s">
        <v>10</v>
      </c>
      <c r="M1" s="4" t="s">
        <v>11</v>
      </c>
      <c r="N1" s="4" t="s">
        <v>12</v>
      </c>
      <c r="O1" t="s">
        <v>13</v>
      </c>
      <c r="P1" t="s">
        <v>15</v>
      </c>
    </row>
    <row r="2" spans="1:16" x14ac:dyDescent="0.35">
      <c r="A2" s="5">
        <v>45016</v>
      </c>
      <c r="B2" s="7">
        <f>Indicator_5[[#This Row],[Total_target]]*30%</f>
        <v>226.2</v>
      </c>
      <c r="C2" s="1">
        <f>Indicator_5[[#This Row],[Total_target]]*70%</f>
        <v>527.79999999999995</v>
      </c>
      <c r="D2" s="1">
        <f>Indicator_5[[#This Row],[Total_target]]*20%</f>
        <v>150.80000000000001</v>
      </c>
      <c r="E2" s="1">
        <f>Indicator_5[[#This Row],[Total_target]]*80%</f>
        <v>603.20000000000005</v>
      </c>
      <c r="F2" s="2">
        <f>C2+B2</f>
        <v>754</v>
      </c>
      <c r="G2" s="2">
        <f>E2+D2</f>
        <v>754</v>
      </c>
      <c r="H2" s="2">
        <f>800-46</f>
        <v>754</v>
      </c>
      <c r="I2" s="8">
        <f>Indicator_5[[#This Row],[Total_value]]*70%</f>
        <v>0</v>
      </c>
      <c r="J2" s="8">
        <f>Indicator_5[[#This Row],[Total_value]]*30%</f>
        <v>0</v>
      </c>
      <c r="K2" s="8">
        <f>Indicator_5[[#This Row],[Total_value]]*20%</f>
        <v>0</v>
      </c>
      <c r="L2" s="8">
        <f>Indicator_5[[#This Row],[Total_value]]*80%</f>
        <v>0</v>
      </c>
      <c r="M2" s="9">
        <f>Indicator_5[[#This Row],[Value_male]]+Indicator_5[[#This Row],[Value_female]]</f>
        <v>0</v>
      </c>
      <c r="N2" s="9">
        <f>Indicator_5[[#This Row],[Value_30_and_plus]]+Indicator_5[[#This Row],[Value_less_30]]</f>
        <v>0</v>
      </c>
      <c r="O2" s="10">
        <v>0</v>
      </c>
      <c r="P2" t="str">
        <f t="shared" ref="P2:P21" si="0">"Overall"</f>
        <v>Overall</v>
      </c>
    </row>
    <row r="3" spans="1:16" x14ac:dyDescent="0.35">
      <c r="A3" s="5">
        <v>45107</v>
      </c>
      <c r="B3" s="7">
        <f>Indicator_5[[#This Row],[Total_target]]*30%</f>
        <v>240</v>
      </c>
      <c r="C3" s="1">
        <f>Indicator_5[[#This Row],[Total_target]]*70%</f>
        <v>560</v>
      </c>
      <c r="D3" s="1">
        <f>Indicator_5[[#This Row],[Total_target]]*20%</f>
        <v>160</v>
      </c>
      <c r="E3" s="1">
        <f>Indicator_5[[#This Row],[Total_target]]*80%</f>
        <v>640</v>
      </c>
      <c r="F3" s="2">
        <f t="shared" ref="F3:F21" si="1">C3+B3</f>
        <v>800</v>
      </c>
      <c r="G3" s="2">
        <f t="shared" ref="G3:G21" si="2">E3+D3</f>
        <v>800</v>
      </c>
      <c r="H3" s="2">
        <v>800</v>
      </c>
      <c r="I3" s="8">
        <f>Indicator_5[[#This Row],[Total_value]]*70%</f>
        <v>840</v>
      </c>
      <c r="J3" s="8">
        <f>Indicator_5[[#This Row],[Total_value]]*30%</f>
        <v>360</v>
      </c>
      <c r="K3" s="8">
        <f>Indicator_5[[#This Row],[Total_value]]*20%</f>
        <v>240</v>
      </c>
      <c r="L3" s="8">
        <f>Indicator_5[[#This Row],[Total_value]]*80%</f>
        <v>960</v>
      </c>
      <c r="M3" s="9">
        <f>Indicator_5[[#This Row],[Value_male]]+Indicator_5[[#This Row],[Value_female]]</f>
        <v>1200</v>
      </c>
      <c r="N3" s="9">
        <f>Indicator_5[[#This Row],[Value_30_and_plus]]+Indicator_5[[#This Row],[Value_less_30]]</f>
        <v>1200</v>
      </c>
      <c r="O3" s="10">
        <v>1200</v>
      </c>
      <c r="P3" t="str">
        <f t="shared" si="0"/>
        <v>Overall</v>
      </c>
    </row>
    <row r="4" spans="1:16" x14ac:dyDescent="0.35">
      <c r="A4" s="5">
        <v>45199</v>
      </c>
      <c r="B4" s="7">
        <f>Indicator_5[[#This Row],[Total_target]]*30%</f>
        <v>240</v>
      </c>
      <c r="C4" s="1">
        <f>Indicator_5[[#This Row],[Total_target]]*70%</f>
        <v>560</v>
      </c>
      <c r="D4" s="1">
        <f>Indicator_5[[#This Row],[Total_target]]*20%</f>
        <v>160</v>
      </c>
      <c r="E4" s="1">
        <f>Indicator_5[[#This Row],[Total_target]]*80%</f>
        <v>640</v>
      </c>
      <c r="F4" s="2">
        <f t="shared" si="1"/>
        <v>800</v>
      </c>
      <c r="G4" s="2">
        <f t="shared" si="2"/>
        <v>800</v>
      </c>
      <c r="H4" s="2">
        <v>800</v>
      </c>
      <c r="I4" s="8">
        <f>Indicator_5[[#This Row],[Total_value]]*70%</f>
        <v>1218</v>
      </c>
      <c r="J4" s="8">
        <f>Indicator_5[[#This Row],[Total_value]]*30%</f>
        <v>522</v>
      </c>
      <c r="K4" s="8">
        <f>Indicator_5[[#This Row],[Total_value]]*20%</f>
        <v>348</v>
      </c>
      <c r="L4" s="8">
        <f>Indicator_5[[#This Row],[Total_value]]*80%</f>
        <v>1392</v>
      </c>
      <c r="M4" s="9">
        <f>Indicator_5[[#This Row],[Value_male]]+Indicator_5[[#This Row],[Value_female]]</f>
        <v>1740</v>
      </c>
      <c r="N4" s="9">
        <f>Indicator_5[[#This Row],[Value_30_and_plus]]+Indicator_5[[#This Row],[Value_less_30]]</f>
        <v>1740</v>
      </c>
      <c r="O4" s="10">
        <v>1740</v>
      </c>
      <c r="P4" t="str">
        <f t="shared" si="0"/>
        <v>Overall</v>
      </c>
    </row>
    <row r="5" spans="1:16" x14ac:dyDescent="0.35">
      <c r="A5" s="5">
        <v>45291</v>
      </c>
      <c r="B5" s="7">
        <f>Indicator_5[[#This Row],[Total_target]]*30%</f>
        <v>360</v>
      </c>
      <c r="C5" s="1">
        <f>Indicator_5[[#This Row],[Total_target]]*70%</f>
        <v>840</v>
      </c>
      <c r="D5" s="1">
        <f>Indicator_5[[#This Row],[Total_target]]*20%</f>
        <v>240</v>
      </c>
      <c r="E5" s="1">
        <f>Indicator_5[[#This Row],[Total_target]]*80%</f>
        <v>960</v>
      </c>
      <c r="F5" s="2">
        <f t="shared" si="1"/>
        <v>1200</v>
      </c>
      <c r="G5" s="2">
        <f t="shared" si="2"/>
        <v>1200</v>
      </c>
      <c r="H5" s="2">
        <v>1200</v>
      </c>
      <c r="I5" s="8">
        <f>Indicator_5[[#This Row],[Total_value]]*70%</f>
        <v>0</v>
      </c>
      <c r="J5" s="8">
        <f>Indicator_5[[#This Row],[Total_value]]*30%</f>
        <v>0</v>
      </c>
      <c r="K5" s="8">
        <f>Indicator_5[[#This Row],[Total_value]]*20%</f>
        <v>0</v>
      </c>
      <c r="L5" s="8">
        <f>Indicator_5[[#This Row],[Total_value]]*80%</f>
        <v>0</v>
      </c>
      <c r="M5" s="9">
        <f>Indicator_5[[#This Row],[Value_male]]+Indicator_5[[#This Row],[Value_female]]</f>
        <v>0</v>
      </c>
      <c r="N5" s="9">
        <f>Indicator_5[[#This Row],[Value_30_and_plus]]+Indicator_5[[#This Row],[Value_less_30]]</f>
        <v>0</v>
      </c>
      <c r="O5" s="10">
        <v>0</v>
      </c>
      <c r="P5" t="str">
        <f t="shared" si="0"/>
        <v>Overall</v>
      </c>
    </row>
    <row r="6" spans="1:16" x14ac:dyDescent="0.35">
      <c r="A6" s="5">
        <v>45382</v>
      </c>
      <c r="B6" s="7">
        <f>Indicator_5[[#This Row],[Total_target]]*30%</f>
        <v>497.57142857142856</v>
      </c>
      <c r="C6" s="7">
        <f>Indicator_5[[#This Row],[Total_target]]*70%</f>
        <v>1161</v>
      </c>
      <c r="D6" s="7">
        <f>Indicator_5[[#This Row],[Total_target]]*20%</f>
        <v>331.71428571428578</v>
      </c>
      <c r="E6" s="7">
        <f>Indicator_5[[#This Row],[Total_target]]*80%</f>
        <v>1326.8571428571431</v>
      </c>
      <c r="F6" s="6">
        <f t="shared" si="1"/>
        <v>1658.5714285714284</v>
      </c>
      <c r="G6" s="6">
        <f t="shared" si="2"/>
        <v>1658.5714285714289</v>
      </c>
      <c r="H6" s="6">
        <f>11610/7</f>
        <v>1658.5714285714287</v>
      </c>
      <c r="I6" s="8">
        <f>Indicator_5[[#This Row],[Total_value]]*70%</f>
        <v>909.99999999999989</v>
      </c>
      <c r="J6" s="8">
        <f>Indicator_5[[#This Row],[Total_value]]*30%</f>
        <v>390</v>
      </c>
      <c r="K6" s="8">
        <f>Indicator_5[[#This Row],[Total_value]]*20%</f>
        <v>260</v>
      </c>
      <c r="L6" s="8">
        <f>Indicator_5[[#This Row],[Total_value]]*80%</f>
        <v>1040</v>
      </c>
      <c r="M6" s="9">
        <f>Indicator_5[[#This Row],[Value_male]]+Indicator_5[[#This Row],[Value_female]]</f>
        <v>1300</v>
      </c>
      <c r="N6" s="9">
        <f>Indicator_5[[#This Row],[Value_30_and_plus]]+Indicator_5[[#This Row],[Value_less_30]]</f>
        <v>1300</v>
      </c>
      <c r="O6" s="10">
        <v>1300</v>
      </c>
      <c r="P6" t="str">
        <f t="shared" si="0"/>
        <v>Overall</v>
      </c>
    </row>
    <row r="7" spans="1:16" x14ac:dyDescent="0.35">
      <c r="A7" s="5">
        <v>45473</v>
      </c>
      <c r="B7" s="7">
        <f>Indicator_5[[#This Row],[Total_target]]*30%</f>
        <v>497.57142857142856</v>
      </c>
      <c r="C7" s="7">
        <f>Indicator_5[[#This Row],[Total_target]]*70%</f>
        <v>1161</v>
      </c>
      <c r="D7" s="7">
        <f>Indicator_5[[#This Row],[Total_target]]*20%</f>
        <v>331.71428571428578</v>
      </c>
      <c r="E7" s="7">
        <f>Indicator_5[[#This Row],[Total_target]]*80%</f>
        <v>1326.8571428571431</v>
      </c>
      <c r="F7" s="6">
        <f t="shared" si="1"/>
        <v>1658.5714285714284</v>
      </c>
      <c r="G7" s="6">
        <f t="shared" si="2"/>
        <v>1658.5714285714289</v>
      </c>
      <c r="H7" s="6">
        <f t="shared" ref="H7:H8" si="3">11610/7</f>
        <v>1658.5714285714287</v>
      </c>
      <c r="I7" s="8">
        <f>Indicator_5[[#This Row],[Total_value]]*70%</f>
        <v>0</v>
      </c>
      <c r="J7" s="8">
        <f>Indicator_5[[#This Row],[Total_value]]*30%</f>
        <v>0</v>
      </c>
      <c r="K7" s="8">
        <f>Indicator_5[[#This Row],[Total_value]]*20%</f>
        <v>0</v>
      </c>
      <c r="L7" s="8">
        <f>Indicator_5[[#This Row],[Total_value]]*80%</f>
        <v>0</v>
      </c>
      <c r="M7" s="9">
        <f>Indicator_5[[#This Row],[Value_male]]+Indicator_5[[#This Row],[Value_female]]</f>
        <v>0</v>
      </c>
      <c r="N7" s="9">
        <f>Indicator_5[[#This Row],[Value_30_and_plus]]+Indicator_5[[#This Row],[Value_less_30]]</f>
        <v>0</v>
      </c>
      <c r="O7" s="10">
        <v>0</v>
      </c>
      <c r="P7" t="str">
        <f t="shared" si="0"/>
        <v>Overall</v>
      </c>
    </row>
    <row r="8" spans="1:16" x14ac:dyDescent="0.35">
      <c r="A8" s="5">
        <v>45565</v>
      </c>
      <c r="B8" s="7">
        <f>Indicator_5[[#This Row],[Total_target]]*30%</f>
        <v>497.57142857142856</v>
      </c>
      <c r="C8" s="7">
        <f>Indicator_5[[#This Row],[Total_target]]*70%</f>
        <v>1161</v>
      </c>
      <c r="D8" s="7">
        <f>Indicator_5[[#This Row],[Total_target]]*20%</f>
        <v>331.71428571428578</v>
      </c>
      <c r="E8" s="7">
        <f>Indicator_5[[#This Row],[Total_target]]*80%</f>
        <v>1326.8571428571431</v>
      </c>
      <c r="F8" s="6">
        <f t="shared" si="1"/>
        <v>1658.5714285714284</v>
      </c>
      <c r="G8" s="6">
        <f t="shared" si="2"/>
        <v>1658.5714285714289</v>
      </c>
      <c r="H8" s="6">
        <f t="shared" si="3"/>
        <v>1658.5714285714287</v>
      </c>
      <c r="I8" s="8">
        <f>Indicator_5[[#This Row],[Total_value]]*70%</f>
        <v>1218</v>
      </c>
      <c r="J8" s="8">
        <f>Indicator_5[[#This Row],[Total_value]]*30%</f>
        <v>522</v>
      </c>
      <c r="K8" s="8">
        <f>Indicator_5[[#This Row],[Total_value]]*20%</f>
        <v>348</v>
      </c>
      <c r="L8" s="8">
        <f>Indicator_5[[#This Row],[Total_value]]*80%</f>
        <v>1392</v>
      </c>
      <c r="M8" s="9">
        <f>Indicator_5[[#This Row],[Value_male]]+Indicator_5[[#This Row],[Value_female]]</f>
        <v>1740</v>
      </c>
      <c r="N8" s="9">
        <f>Indicator_5[[#This Row],[Value_30_and_plus]]+Indicator_5[[#This Row],[Value_less_30]]</f>
        <v>1740</v>
      </c>
      <c r="O8" s="10">
        <v>1740</v>
      </c>
      <c r="P8" t="str">
        <f t="shared" si="0"/>
        <v>Overall</v>
      </c>
    </row>
    <row r="9" spans="1:16" x14ac:dyDescent="0.35">
      <c r="A9" s="5">
        <v>45657</v>
      </c>
      <c r="B9" s="7">
        <f>Indicator_5[[#This Row],[Total_target]]*30%</f>
        <v>495</v>
      </c>
      <c r="C9" s="7">
        <f>Indicator_5[[#This Row],[Total_target]]*70%</f>
        <v>1155</v>
      </c>
      <c r="D9" s="7">
        <f>Indicator_5[[#This Row],[Total_target]]*20%</f>
        <v>330</v>
      </c>
      <c r="E9" s="7">
        <f>Indicator_5[[#This Row],[Total_target]]*80%</f>
        <v>1320</v>
      </c>
      <c r="F9" s="6">
        <f t="shared" si="1"/>
        <v>1650</v>
      </c>
      <c r="G9" s="6">
        <f t="shared" si="2"/>
        <v>1650</v>
      </c>
      <c r="H9" s="6">
        <v>1650</v>
      </c>
      <c r="I9" s="8">
        <f>Indicator_5[[#This Row],[Total_value]]*70%</f>
        <v>408.79999999999995</v>
      </c>
      <c r="J9" s="8">
        <f>Indicator_5[[#This Row],[Total_value]]*30%</f>
        <v>175.2</v>
      </c>
      <c r="K9" s="8">
        <f>Indicator_5[[#This Row],[Total_value]]*20%</f>
        <v>116.80000000000001</v>
      </c>
      <c r="L9" s="8">
        <f>Indicator_5[[#This Row],[Total_value]]*80%</f>
        <v>467.20000000000005</v>
      </c>
      <c r="M9" s="9">
        <f>Indicator_5[[#This Row],[Value_male]]+Indicator_5[[#This Row],[Value_female]]</f>
        <v>584</v>
      </c>
      <c r="N9" s="9">
        <f>Indicator_5[[#This Row],[Value_30_and_plus]]+Indicator_5[[#This Row],[Value_less_30]]</f>
        <v>584</v>
      </c>
      <c r="O9" s="10">
        <f>184+400</f>
        <v>584</v>
      </c>
      <c r="P9" t="str">
        <f t="shared" si="0"/>
        <v>Overall</v>
      </c>
    </row>
    <row r="10" spans="1:16" x14ac:dyDescent="0.35">
      <c r="A10" s="5">
        <v>45747</v>
      </c>
      <c r="B10" s="1">
        <f>Indicator_5[[#This Row],[Total_target]]*30%</f>
        <v>360</v>
      </c>
      <c r="C10" s="1">
        <f>Indicator_5[[#This Row],[Total_target]]*70%</f>
        <v>840</v>
      </c>
      <c r="D10" s="1">
        <f>Indicator_5[[#This Row],[Total_target]]*20%</f>
        <v>240</v>
      </c>
      <c r="E10" s="1">
        <f>Indicator_5[[#This Row],[Total_target]]*80%</f>
        <v>960</v>
      </c>
      <c r="F10" s="2">
        <f t="shared" si="1"/>
        <v>1200</v>
      </c>
      <c r="G10" s="2">
        <f t="shared" si="2"/>
        <v>1200</v>
      </c>
      <c r="H10" s="2">
        <v>1200</v>
      </c>
      <c r="I10" s="8">
        <f>Indicator_5[[#This Row],[Total_value]]*70%</f>
        <v>166.31418606260524</v>
      </c>
      <c r="J10" s="8">
        <f>Indicator_5[[#This Row],[Total_value]]*30%</f>
        <v>71.277508312545109</v>
      </c>
      <c r="K10" s="8">
        <f>Indicator_5[[#This Row],[Total_value]]*20%</f>
        <v>47.518338875030075</v>
      </c>
      <c r="L10" s="8">
        <f>Indicator_5[[#This Row],[Total_value]]*80%</f>
        <v>190.0733555001203</v>
      </c>
      <c r="M10" s="9">
        <f>Indicator_5[[#This Row],[Value_male]]+Indicator_5[[#This Row],[Value_female]]</f>
        <v>237.59169437515035</v>
      </c>
      <c r="N10" s="9">
        <f>Indicator_5[[#This Row],[Value_30_and_plus]]+Indicator_5[[#This Row],[Value_less_30]]</f>
        <v>237.59169437515038</v>
      </c>
      <c r="O10" s="10">
        <v>237.59169437515035</v>
      </c>
      <c r="P10" t="str">
        <f t="shared" si="0"/>
        <v>Overall</v>
      </c>
    </row>
    <row r="11" spans="1:16" x14ac:dyDescent="0.35">
      <c r="A11" s="5">
        <v>45838</v>
      </c>
      <c r="B11" s="1">
        <f>Indicator_5[[#This Row],[Total_target]]*30%</f>
        <v>360</v>
      </c>
      <c r="C11" s="1">
        <f>Indicator_5[[#This Row],[Total_target]]*70%</f>
        <v>840</v>
      </c>
      <c r="D11" s="1">
        <f>Indicator_5[[#This Row],[Total_target]]*20%</f>
        <v>240</v>
      </c>
      <c r="E11" s="1">
        <f>Indicator_5[[#This Row],[Total_target]]*80%</f>
        <v>960</v>
      </c>
      <c r="F11" s="2">
        <f t="shared" si="1"/>
        <v>1200</v>
      </c>
      <c r="G11" s="2">
        <f t="shared" si="2"/>
        <v>1200</v>
      </c>
      <c r="H11" s="2">
        <v>1200</v>
      </c>
      <c r="I11" s="8">
        <f>Indicator_5[[#This Row],[Total_value]]*70%</f>
        <v>777.23031619129722</v>
      </c>
      <c r="J11" s="8">
        <f>Indicator_5[[#This Row],[Total_value]]*30%</f>
        <v>333.0987069391274</v>
      </c>
      <c r="K11" s="8">
        <f>Indicator_5[[#This Row],[Total_value]]*20%</f>
        <v>222.06580462608497</v>
      </c>
      <c r="L11" s="8">
        <f>Indicator_5[[#This Row],[Total_value]]*80%</f>
        <v>888.26321850433987</v>
      </c>
      <c r="M11" s="9">
        <f>Indicator_5[[#This Row],[Value_male]]+Indicator_5[[#This Row],[Value_female]]</f>
        <v>1110.3290231304245</v>
      </c>
      <c r="N11" s="9">
        <f>Indicator_5[[#This Row],[Value_30_and_plus]]+Indicator_5[[#This Row],[Value_less_30]]</f>
        <v>1110.329023130425</v>
      </c>
      <c r="O11" s="10">
        <v>1110.3290231304247</v>
      </c>
      <c r="P11" t="str">
        <f t="shared" si="0"/>
        <v>Overall</v>
      </c>
    </row>
    <row r="12" spans="1:16" x14ac:dyDescent="0.35">
      <c r="A12" s="5">
        <v>45930</v>
      </c>
      <c r="B12" s="1">
        <f>Indicator_5[[#This Row],[Total_target]]*30%</f>
        <v>360</v>
      </c>
      <c r="C12" s="1">
        <f>Indicator_5[[#This Row],[Total_target]]*70%</f>
        <v>840</v>
      </c>
      <c r="D12" s="1">
        <f>Indicator_5[[#This Row],[Total_target]]*20%</f>
        <v>240</v>
      </c>
      <c r="E12" s="1">
        <f>Indicator_5[[#This Row],[Total_target]]*80%</f>
        <v>960</v>
      </c>
      <c r="F12" s="2">
        <f t="shared" si="1"/>
        <v>1200</v>
      </c>
      <c r="G12" s="2">
        <f t="shared" si="2"/>
        <v>1200</v>
      </c>
      <c r="H12" s="2">
        <v>1200</v>
      </c>
      <c r="I12" s="8">
        <f>Indicator_5[[#This Row],[Total_value]]*70%</f>
        <v>840.23419323303676</v>
      </c>
      <c r="J12" s="8">
        <f>Indicator_5[[#This Row],[Total_value]]*30%</f>
        <v>360.10036852844433</v>
      </c>
      <c r="K12" s="8">
        <f>Indicator_5[[#This Row],[Total_value]]*20%</f>
        <v>240.06691235229624</v>
      </c>
      <c r="L12" s="8">
        <f>Indicator_5[[#This Row],[Total_value]]*80%</f>
        <v>960.26764940918497</v>
      </c>
      <c r="M12" s="9">
        <f>Indicator_5[[#This Row],[Value_male]]+Indicator_5[[#This Row],[Value_female]]</f>
        <v>1200.3345617614812</v>
      </c>
      <c r="N12" s="9">
        <f>Indicator_5[[#This Row],[Value_30_and_plus]]+Indicator_5[[#This Row],[Value_less_30]]</f>
        <v>1200.3345617614812</v>
      </c>
      <c r="O12" s="10">
        <v>1200.3345617614812</v>
      </c>
      <c r="P12" t="str">
        <f t="shared" si="0"/>
        <v>Overall</v>
      </c>
    </row>
    <row r="13" spans="1:16" x14ac:dyDescent="0.35">
      <c r="A13" s="5">
        <v>46022</v>
      </c>
      <c r="B13" s="1">
        <f>Indicator_5[[#This Row],[Total_target]]*30%</f>
        <v>360</v>
      </c>
      <c r="C13" s="1">
        <f>Indicator_5[[#This Row],[Total_target]]*70%</f>
        <v>840</v>
      </c>
      <c r="D13" s="1">
        <f>Indicator_5[[#This Row],[Total_target]]*20%</f>
        <v>240</v>
      </c>
      <c r="E13" s="1">
        <f>Indicator_5[[#This Row],[Total_target]]*80%</f>
        <v>960</v>
      </c>
      <c r="F13" s="2">
        <f t="shared" si="1"/>
        <v>1200</v>
      </c>
      <c r="G13" s="2">
        <f t="shared" si="2"/>
        <v>1200</v>
      </c>
      <c r="H13" s="2">
        <v>1200</v>
      </c>
      <c r="I13" s="8">
        <f>Indicator_5[[#This Row],[Total_value]]*70%</f>
        <v>1204.0874305102852</v>
      </c>
      <c r="J13" s="8">
        <f>Indicator_5[[#This Row],[Total_value]]*30%</f>
        <v>516.03747021869367</v>
      </c>
      <c r="K13" s="8">
        <f>Indicator_5[[#This Row],[Total_value]]*20%</f>
        <v>344.02498014579578</v>
      </c>
      <c r="L13" s="8">
        <f>Indicator_5[[#This Row],[Total_value]]*80%</f>
        <v>1376.0999205831831</v>
      </c>
      <c r="M13" s="9">
        <f>Indicator_5[[#This Row],[Value_male]]+Indicator_5[[#This Row],[Value_female]]</f>
        <v>1720.1249007289789</v>
      </c>
      <c r="N13" s="9">
        <f>Indicator_5[[#This Row],[Value_30_and_plus]]+Indicator_5[[#This Row],[Value_less_30]]</f>
        <v>1720.1249007289789</v>
      </c>
      <c r="O13" s="10">
        <v>1720.1249007289789</v>
      </c>
      <c r="P13" t="str">
        <f t="shared" si="0"/>
        <v>Overall</v>
      </c>
    </row>
    <row r="14" spans="1:16" x14ac:dyDescent="0.35">
      <c r="A14" s="5">
        <v>46112</v>
      </c>
      <c r="B14" s="1">
        <f>Indicator_5[[#This Row],[Total_target]]*30%</f>
        <v>642</v>
      </c>
      <c r="C14" s="7">
        <f>Indicator_5[[#This Row],[Total_target]]*70%</f>
        <v>1498</v>
      </c>
      <c r="D14" s="7">
        <f>Indicator_5[[#This Row],[Total_target]]*20%</f>
        <v>428</v>
      </c>
      <c r="E14" s="7">
        <f>Indicator_5[[#This Row],[Total_target]]*80%</f>
        <v>1712</v>
      </c>
      <c r="F14" s="6">
        <f t="shared" si="1"/>
        <v>2140</v>
      </c>
      <c r="G14" s="6">
        <f t="shared" si="2"/>
        <v>2140</v>
      </c>
      <c r="H14" s="2">
        <v>2140</v>
      </c>
      <c r="I14" s="8">
        <f>Indicator_5[[#This Row],[Total_value]]*70%</f>
        <v>1637.0427519221141</v>
      </c>
      <c r="J14" s="8">
        <f>Indicator_5[[#This Row],[Total_value]]*30%</f>
        <v>701.58975082376321</v>
      </c>
      <c r="K14" s="8">
        <f>Indicator_5[[#This Row],[Total_value]]*20%</f>
        <v>467.72650054917551</v>
      </c>
      <c r="L14" s="8">
        <f>Indicator_5[[#This Row],[Total_value]]*80%</f>
        <v>1870.906002196702</v>
      </c>
      <c r="M14" s="9">
        <f>Indicator_5[[#This Row],[Value_male]]+Indicator_5[[#This Row],[Value_female]]</f>
        <v>2338.6325027458774</v>
      </c>
      <c r="N14" s="9">
        <f>Indicator_5[[#This Row],[Value_30_and_plus]]+Indicator_5[[#This Row],[Value_less_30]]</f>
        <v>2338.6325027458774</v>
      </c>
      <c r="O14" s="10">
        <v>2338.6325027458774</v>
      </c>
      <c r="P14" t="str">
        <f t="shared" si="0"/>
        <v>Overall</v>
      </c>
    </row>
    <row r="15" spans="1:16" x14ac:dyDescent="0.35">
      <c r="A15" s="5">
        <v>46203</v>
      </c>
      <c r="B15" s="1">
        <f>Indicator_5[[#This Row],[Total_target]]*30%</f>
        <v>480</v>
      </c>
      <c r="C15" s="7">
        <f>Indicator_5[[#This Row],[Total_target]]*70%</f>
        <v>1120</v>
      </c>
      <c r="D15" s="7">
        <f>Indicator_5[[#This Row],[Total_target]]*20%</f>
        <v>320</v>
      </c>
      <c r="E15" s="7">
        <f>Indicator_5[[#This Row],[Total_target]]*80%</f>
        <v>1280</v>
      </c>
      <c r="F15" s="6">
        <f t="shared" si="1"/>
        <v>1600</v>
      </c>
      <c r="G15" s="6">
        <f t="shared" si="2"/>
        <v>1600</v>
      </c>
      <c r="H15" s="2">
        <v>1600</v>
      </c>
      <c r="I15" s="8">
        <f>Indicator_5[[#This Row],[Total_value]]*70%</f>
        <v>2466.9145289847293</v>
      </c>
      <c r="J15" s="8">
        <f>Indicator_5[[#This Row],[Total_value]]*30%</f>
        <v>1057.2490838505983</v>
      </c>
      <c r="K15" s="8">
        <f>Indicator_5[[#This Row],[Total_value]]*20%</f>
        <v>704.83272256706562</v>
      </c>
      <c r="L15" s="8">
        <f>Indicator_5[[#This Row],[Total_value]]*80%</f>
        <v>2819.3308902682625</v>
      </c>
      <c r="M15" s="9">
        <f>Indicator_5[[#This Row],[Value_male]]+Indicator_5[[#This Row],[Value_female]]</f>
        <v>3524.1636128353275</v>
      </c>
      <c r="N15" s="9">
        <f>Indicator_5[[#This Row],[Value_30_and_plus]]+Indicator_5[[#This Row],[Value_less_30]]</f>
        <v>3524.163612835328</v>
      </c>
      <c r="O15" s="10">
        <v>3524.163612835328</v>
      </c>
      <c r="P15" t="str">
        <f t="shared" si="0"/>
        <v>Overall</v>
      </c>
    </row>
    <row r="16" spans="1:16" x14ac:dyDescent="0.35">
      <c r="A16" s="5">
        <v>46295</v>
      </c>
      <c r="B16" s="1">
        <f>Indicator_5[[#This Row],[Total_target]]*30%</f>
        <v>336</v>
      </c>
      <c r="C16" s="7">
        <f>Indicator_5[[#This Row],[Total_target]]*70%</f>
        <v>784</v>
      </c>
      <c r="D16" s="7">
        <f>Indicator_5[[#This Row],[Total_target]]*20%</f>
        <v>224</v>
      </c>
      <c r="E16" s="7">
        <f>Indicator_5[[#This Row],[Total_target]]*80%</f>
        <v>896</v>
      </c>
      <c r="F16" s="6">
        <f t="shared" si="1"/>
        <v>1120</v>
      </c>
      <c r="G16" s="6">
        <f t="shared" si="2"/>
        <v>1120</v>
      </c>
      <c r="H16" s="2">
        <v>1120</v>
      </c>
      <c r="I16" s="8">
        <f>Indicator_5[[#This Row],[Total_value]]*70%</f>
        <v>3379.6</v>
      </c>
      <c r="J16" s="8">
        <f>Indicator_5[[#This Row],[Total_value]]*30%</f>
        <v>1448.3999999999999</v>
      </c>
      <c r="K16" s="8">
        <f>Indicator_5[[#This Row],[Total_value]]*20%</f>
        <v>965.6</v>
      </c>
      <c r="L16" s="8">
        <f>Indicator_5[[#This Row],[Total_value]]*80%</f>
        <v>3862.4</v>
      </c>
      <c r="M16" s="9">
        <f>Indicator_5[[#This Row],[Value_male]]+Indicator_5[[#This Row],[Value_female]]</f>
        <v>4828</v>
      </c>
      <c r="N16" s="9">
        <f>Indicator_5[[#This Row],[Value_30_and_plus]]+Indicator_5[[#This Row],[Value_less_30]]</f>
        <v>4828</v>
      </c>
      <c r="O16" s="10">
        <v>4828</v>
      </c>
      <c r="P16" t="str">
        <f t="shared" si="0"/>
        <v>Overall</v>
      </c>
    </row>
    <row r="17" spans="1:16" x14ac:dyDescent="0.35">
      <c r="A17" s="5">
        <v>46387</v>
      </c>
      <c r="B17" s="1">
        <f>Indicator_5[[#This Row],[Total_target]]*30%</f>
        <v>624</v>
      </c>
      <c r="C17" s="7">
        <f>Indicator_5[[#This Row],[Total_target]]*70%</f>
        <v>1456</v>
      </c>
      <c r="D17" s="7">
        <f>Indicator_5[[#This Row],[Total_target]]*20%</f>
        <v>416</v>
      </c>
      <c r="E17" s="7">
        <f>Indicator_5[[#This Row],[Total_target]]*80%</f>
        <v>1664</v>
      </c>
      <c r="F17" s="6">
        <f t="shared" si="1"/>
        <v>2080</v>
      </c>
      <c r="G17" s="6">
        <f t="shared" si="2"/>
        <v>2080</v>
      </c>
      <c r="H17" s="2">
        <v>2080</v>
      </c>
      <c r="I17" s="8">
        <f>Indicator_5[[#This Row],[Total_value]]*70%</f>
        <v>1310.5718079972999</v>
      </c>
      <c r="J17" s="8">
        <f>Indicator_5[[#This Row],[Total_value]]*30%</f>
        <v>561.67363199884278</v>
      </c>
      <c r="K17" s="8">
        <f>Indicator_5[[#This Row],[Total_value]]*20%</f>
        <v>374.4490879992286</v>
      </c>
      <c r="L17" s="8">
        <f>Indicator_5[[#This Row],[Total_value]]*80%</f>
        <v>1497.7963519969144</v>
      </c>
      <c r="M17" s="9">
        <f>Indicator_5[[#This Row],[Value_male]]+Indicator_5[[#This Row],[Value_female]]</f>
        <v>1872.2454399961425</v>
      </c>
      <c r="N17" s="9">
        <f>Indicator_5[[#This Row],[Value_30_and_plus]]+Indicator_5[[#This Row],[Value_less_30]]</f>
        <v>1872.245439996143</v>
      </c>
      <c r="O17" s="10">
        <v>1872.2454399961427</v>
      </c>
      <c r="P17" t="str">
        <f t="shared" si="0"/>
        <v>Overall</v>
      </c>
    </row>
    <row r="18" spans="1:16" x14ac:dyDescent="0.35">
      <c r="A18" s="5">
        <v>46477</v>
      </c>
      <c r="B18" s="7">
        <f>Indicator_5[[#This Row],[Total_target]]*30%</f>
        <v>624</v>
      </c>
      <c r="C18" s="7">
        <f>Indicator_5[[#This Row],[Total_target]]*70%</f>
        <v>1456</v>
      </c>
      <c r="D18" s="7">
        <f>Indicator_5[[#This Row],[Total_target]]*20%</f>
        <v>416</v>
      </c>
      <c r="E18" s="7">
        <f>Indicator_5[[#This Row],[Total_target]]*80%</f>
        <v>1664</v>
      </c>
      <c r="F18" s="6">
        <f t="shared" si="1"/>
        <v>2080</v>
      </c>
      <c r="G18" s="6">
        <f t="shared" si="2"/>
        <v>2080</v>
      </c>
      <c r="H18" s="6">
        <v>2080</v>
      </c>
      <c r="I18" s="8">
        <f>Indicator_5[[#This Row],[Total_value]]*70%</f>
        <v>1248.8</v>
      </c>
      <c r="J18" s="8">
        <f>Indicator_5[[#This Row],[Total_value]]*30%</f>
        <v>535.19999999999993</v>
      </c>
      <c r="K18" s="8">
        <f>Indicator_5[[#This Row],[Total_value]]*20%</f>
        <v>356.8</v>
      </c>
      <c r="L18" s="8">
        <f>Indicator_5[[#This Row],[Total_value]]*80%</f>
        <v>1427.2</v>
      </c>
      <c r="M18" s="9">
        <f>Indicator_5[[#This Row],[Value_male]]+Indicator_5[[#This Row],[Value_female]]</f>
        <v>1784</v>
      </c>
      <c r="N18" s="9">
        <f>Indicator_5[[#This Row],[Value_30_and_plus]]+Indicator_5[[#This Row],[Value_less_30]]</f>
        <v>1784</v>
      </c>
      <c r="O18" s="10">
        <v>1784</v>
      </c>
      <c r="P18" t="str">
        <f t="shared" si="0"/>
        <v>Overall</v>
      </c>
    </row>
    <row r="19" spans="1:16" x14ac:dyDescent="0.35">
      <c r="A19" s="5">
        <v>46568</v>
      </c>
      <c r="B19" s="7">
        <f>Indicator_5[[#This Row],[Total_target]]*30%</f>
        <v>450</v>
      </c>
      <c r="C19" s="7">
        <f>Indicator_5[[#This Row],[Total_target]]*70%</f>
        <v>1050</v>
      </c>
      <c r="D19" s="7">
        <f>Indicator_5[[#This Row],[Total_target]]*20%</f>
        <v>300</v>
      </c>
      <c r="E19" s="7">
        <f>Indicator_5[[#This Row],[Total_target]]*80%</f>
        <v>1200</v>
      </c>
      <c r="F19" s="6">
        <f t="shared" si="1"/>
        <v>1500</v>
      </c>
      <c r="G19" s="6">
        <f t="shared" si="2"/>
        <v>1500</v>
      </c>
      <c r="H19" s="6">
        <v>1500</v>
      </c>
      <c r="I19" s="8">
        <f>Indicator_5[[#This Row],[Total_value]]*70%</f>
        <v>920.2845967437745</v>
      </c>
      <c r="J19" s="8">
        <f>Indicator_5[[#This Row],[Total_value]]*30%</f>
        <v>394.40768431876052</v>
      </c>
      <c r="K19" s="8">
        <f>Indicator_5[[#This Row],[Total_value]]*20%</f>
        <v>262.93845621250705</v>
      </c>
      <c r="L19" s="8">
        <f>Indicator_5[[#This Row],[Total_value]]*80%</f>
        <v>1051.7538248500282</v>
      </c>
      <c r="M19" s="9">
        <f>Indicator_5[[#This Row],[Value_male]]+Indicator_5[[#This Row],[Value_female]]</f>
        <v>1314.6922810625351</v>
      </c>
      <c r="N19" s="9">
        <f>Indicator_5[[#This Row],[Value_30_and_plus]]+Indicator_5[[#This Row],[Value_less_30]]</f>
        <v>1314.6922810625351</v>
      </c>
      <c r="O19" s="10">
        <v>1314.6922810625351</v>
      </c>
      <c r="P19" t="str">
        <f t="shared" si="0"/>
        <v>Overall</v>
      </c>
    </row>
    <row r="20" spans="1:16" x14ac:dyDescent="0.35">
      <c r="A20" s="5">
        <v>46660</v>
      </c>
      <c r="B20" s="7">
        <f>Indicator_5[[#This Row],[Total_target]]*30%</f>
        <v>660</v>
      </c>
      <c r="C20" s="7">
        <f>Indicator_5[[#This Row],[Total_target]]*70%</f>
        <v>1540</v>
      </c>
      <c r="D20" s="7">
        <f>Indicator_5[[#This Row],[Total_target]]*20%</f>
        <v>440</v>
      </c>
      <c r="E20" s="7">
        <f>Indicator_5[[#This Row],[Total_target]]*80%</f>
        <v>1760</v>
      </c>
      <c r="F20" s="6">
        <f t="shared" si="1"/>
        <v>2200</v>
      </c>
      <c r="G20" s="6">
        <f t="shared" si="2"/>
        <v>2200</v>
      </c>
      <c r="H20" s="6">
        <v>2200</v>
      </c>
      <c r="I20" s="8">
        <f>Indicator_5[[#This Row],[Total_value]]*70%</f>
        <v>1613.6998723992924</v>
      </c>
      <c r="J20" s="8">
        <f>Indicator_5[[#This Row],[Total_value]]*30%</f>
        <v>691.58565959969678</v>
      </c>
      <c r="K20" s="8">
        <f>Indicator_5[[#This Row],[Total_value]]*20%</f>
        <v>461.05710639979793</v>
      </c>
      <c r="L20" s="8">
        <f>Indicator_5[[#This Row],[Total_value]]*80%</f>
        <v>1844.2284255991917</v>
      </c>
      <c r="M20" s="9">
        <f>Indicator_5[[#This Row],[Value_male]]+Indicator_5[[#This Row],[Value_female]]</f>
        <v>2305.2855319989894</v>
      </c>
      <c r="N20" s="9">
        <f>Indicator_5[[#This Row],[Value_30_and_plus]]+Indicator_5[[#This Row],[Value_less_30]]</f>
        <v>2305.2855319989894</v>
      </c>
      <c r="O20" s="10">
        <v>2305.2855319989894</v>
      </c>
      <c r="P20" t="str">
        <f t="shared" si="0"/>
        <v>Overall</v>
      </c>
    </row>
    <row r="21" spans="1:16" x14ac:dyDescent="0.35">
      <c r="A21" s="5">
        <v>46752</v>
      </c>
      <c r="B21" s="7">
        <f>Indicator_5[[#This Row],[Total_target]]*30%</f>
        <v>732</v>
      </c>
      <c r="C21" s="7">
        <f>Indicator_5[[#This Row],[Total_target]]*70%</f>
        <v>1708</v>
      </c>
      <c r="D21" s="7">
        <f>Indicator_5[[#This Row],[Total_target]]*20%</f>
        <v>488</v>
      </c>
      <c r="E21" s="7">
        <f>Indicator_5[[#This Row],[Total_target]]*80%</f>
        <v>1952</v>
      </c>
      <c r="F21" s="6">
        <f t="shared" si="1"/>
        <v>2440</v>
      </c>
      <c r="G21" s="6">
        <f t="shared" si="2"/>
        <v>2440</v>
      </c>
      <c r="H21" s="6">
        <v>2440</v>
      </c>
      <c r="I21" s="8">
        <f>Indicator_5[[#This Row],[Total_value]]*70%</f>
        <v>896.52341186617662</v>
      </c>
      <c r="J21" s="8">
        <f>Indicator_5[[#This Row],[Total_value]]*30%</f>
        <v>384.2243193712186</v>
      </c>
      <c r="K21" s="8">
        <f>Indicator_5[[#This Row],[Total_value]]*20%</f>
        <v>256.14954624747907</v>
      </c>
      <c r="L21" s="8">
        <f>Indicator_5[[#This Row],[Total_value]]*80%</f>
        <v>1024.5981849899163</v>
      </c>
      <c r="M21" s="9">
        <f>Indicator_5[[#This Row],[Value_male]]+Indicator_5[[#This Row],[Value_female]]</f>
        <v>1280.7477312373953</v>
      </c>
      <c r="N21" s="9">
        <f>Indicator_5[[#This Row],[Value_30_and_plus]]+Indicator_5[[#This Row],[Value_less_30]]</f>
        <v>1280.7477312373953</v>
      </c>
      <c r="O21" s="10">
        <v>1280.7477312373953</v>
      </c>
      <c r="P21" t="str">
        <f t="shared" si="0"/>
        <v>Overall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314D7-457C-438D-B741-53F6B2DB3840}">
  <dimension ref="A1:D21"/>
  <sheetViews>
    <sheetView topLeftCell="A3" workbookViewId="0">
      <selection activeCell="D3" sqref="D1:D1048576"/>
    </sheetView>
  </sheetViews>
  <sheetFormatPr defaultRowHeight="14.5" x14ac:dyDescent="0.35"/>
  <cols>
    <col min="1" max="1" width="22.81640625" customWidth="1"/>
    <col min="2" max="2" width="21.453125" customWidth="1"/>
    <col min="3" max="3" width="15.7265625" customWidth="1"/>
    <col min="4" max="4" width="13.7265625" customWidth="1"/>
  </cols>
  <sheetData>
    <row r="1" spans="1:4" x14ac:dyDescent="0.35">
      <c r="A1" t="s">
        <v>14</v>
      </c>
      <c r="B1" s="2" t="s">
        <v>5</v>
      </c>
      <c r="C1" s="4" t="s">
        <v>13</v>
      </c>
      <c r="D1" t="s">
        <v>15</v>
      </c>
    </row>
    <row r="2" spans="1:4" x14ac:dyDescent="0.35">
      <c r="A2" s="5">
        <v>45016</v>
      </c>
      <c r="B2" s="2">
        <v>4</v>
      </c>
      <c r="C2" s="4">
        <v>3</v>
      </c>
      <c r="D2" t="str">
        <f t="shared" ref="D2:D21" si="0">"Overall"</f>
        <v>Overall</v>
      </c>
    </row>
    <row r="3" spans="1:4" x14ac:dyDescent="0.35">
      <c r="A3" s="5">
        <v>45107</v>
      </c>
      <c r="B3" s="2">
        <v>2</v>
      </c>
      <c r="C3" s="4">
        <v>3</v>
      </c>
      <c r="D3" t="str">
        <f t="shared" si="0"/>
        <v>Overall</v>
      </c>
    </row>
    <row r="4" spans="1:4" x14ac:dyDescent="0.35">
      <c r="A4" s="5">
        <v>45199</v>
      </c>
      <c r="B4" s="2">
        <v>3</v>
      </c>
      <c r="C4" s="4">
        <v>2</v>
      </c>
      <c r="D4" t="str">
        <f t="shared" si="0"/>
        <v>Overall</v>
      </c>
    </row>
    <row r="5" spans="1:4" x14ac:dyDescent="0.35">
      <c r="A5" s="5">
        <v>45291</v>
      </c>
      <c r="B5" s="2">
        <v>8</v>
      </c>
      <c r="C5" s="4">
        <v>6</v>
      </c>
      <c r="D5" t="str">
        <f t="shared" si="0"/>
        <v>Overall</v>
      </c>
    </row>
    <row r="6" spans="1:4" x14ac:dyDescent="0.35">
      <c r="A6" s="5">
        <v>45382</v>
      </c>
      <c r="B6" s="2">
        <v>2</v>
      </c>
      <c r="C6" s="4">
        <v>2</v>
      </c>
      <c r="D6" t="str">
        <f t="shared" si="0"/>
        <v>Overall</v>
      </c>
    </row>
    <row r="7" spans="1:4" x14ac:dyDescent="0.35">
      <c r="A7" s="5">
        <v>45473</v>
      </c>
      <c r="B7" s="2">
        <v>3</v>
      </c>
      <c r="C7" s="4">
        <v>3</v>
      </c>
      <c r="D7" t="str">
        <f t="shared" si="0"/>
        <v>Overall</v>
      </c>
    </row>
    <row r="8" spans="1:4" x14ac:dyDescent="0.35">
      <c r="A8" s="5">
        <v>45565</v>
      </c>
      <c r="B8" s="2">
        <v>1</v>
      </c>
      <c r="C8" s="4">
        <v>1</v>
      </c>
      <c r="D8" t="str">
        <f t="shared" si="0"/>
        <v>Overall</v>
      </c>
    </row>
    <row r="9" spans="1:4" x14ac:dyDescent="0.35">
      <c r="A9" s="5">
        <v>45657</v>
      </c>
      <c r="B9" s="2">
        <v>4</v>
      </c>
      <c r="C9" s="4">
        <v>3</v>
      </c>
      <c r="D9" t="str">
        <f t="shared" si="0"/>
        <v>Overall</v>
      </c>
    </row>
    <row r="10" spans="1:4" x14ac:dyDescent="0.35">
      <c r="A10" s="5">
        <v>45747</v>
      </c>
      <c r="B10" s="2">
        <v>9</v>
      </c>
      <c r="C10" s="4">
        <v>9</v>
      </c>
      <c r="D10" t="str">
        <f t="shared" si="0"/>
        <v>Overall</v>
      </c>
    </row>
    <row r="11" spans="1:4" x14ac:dyDescent="0.35">
      <c r="A11" s="5">
        <v>45838</v>
      </c>
      <c r="B11" s="2">
        <v>2</v>
      </c>
      <c r="C11" s="4">
        <v>1</v>
      </c>
      <c r="D11" t="str">
        <f t="shared" si="0"/>
        <v>Overall</v>
      </c>
    </row>
    <row r="12" spans="1:4" x14ac:dyDescent="0.35">
      <c r="A12" s="5">
        <v>45930</v>
      </c>
      <c r="B12" s="2">
        <v>0</v>
      </c>
      <c r="C12" s="4">
        <v>5</v>
      </c>
      <c r="D12" t="str">
        <f t="shared" si="0"/>
        <v>Overall</v>
      </c>
    </row>
    <row r="13" spans="1:4" x14ac:dyDescent="0.35">
      <c r="A13" s="5">
        <v>46022</v>
      </c>
      <c r="B13" s="2">
        <v>0</v>
      </c>
      <c r="C13" s="4">
        <v>0</v>
      </c>
      <c r="D13" t="str">
        <f t="shared" si="0"/>
        <v>Overall</v>
      </c>
    </row>
    <row r="14" spans="1:4" x14ac:dyDescent="0.35">
      <c r="A14" s="5">
        <v>46112</v>
      </c>
      <c r="B14" s="2">
        <v>3</v>
      </c>
      <c r="C14" s="4">
        <v>4</v>
      </c>
      <c r="D14" t="str">
        <f t="shared" si="0"/>
        <v>Overall</v>
      </c>
    </row>
    <row r="15" spans="1:4" x14ac:dyDescent="0.35">
      <c r="A15" s="5">
        <v>46203</v>
      </c>
      <c r="B15" s="2">
        <v>1</v>
      </c>
      <c r="C15" s="4">
        <v>4</v>
      </c>
      <c r="D15" t="str">
        <f t="shared" si="0"/>
        <v>Overall</v>
      </c>
    </row>
    <row r="16" spans="1:4" x14ac:dyDescent="0.35">
      <c r="A16" s="5">
        <v>46295</v>
      </c>
      <c r="B16" s="2">
        <v>2</v>
      </c>
      <c r="C16" s="4">
        <v>2</v>
      </c>
      <c r="D16" t="str">
        <f t="shared" si="0"/>
        <v>Overall</v>
      </c>
    </row>
    <row r="17" spans="1:4" x14ac:dyDescent="0.35">
      <c r="A17" s="5">
        <v>46387</v>
      </c>
      <c r="B17" s="2">
        <v>4</v>
      </c>
      <c r="C17" s="4">
        <v>7</v>
      </c>
      <c r="D17" t="str">
        <f t="shared" si="0"/>
        <v>Overall</v>
      </c>
    </row>
    <row r="18" spans="1:4" x14ac:dyDescent="0.35">
      <c r="A18" s="5">
        <v>46477</v>
      </c>
      <c r="B18" s="2">
        <v>7</v>
      </c>
      <c r="C18" s="4">
        <v>3</v>
      </c>
      <c r="D18" t="str">
        <f t="shared" si="0"/>
        <v>Overall</v>
      </c>
    </row>
    <row r="19" spans="1:4" x14ac:dyDescent="0.35">
      <c r="A19" s="5">
        <v>46568</v>
      </c>
      <c r="B19" s="2">
        <v>0</v>
      </c>
      <c r="C19" s="4">
        <v>0</v>
      </c>
      <c r="D19" t="str">
        <f t="shared" si="0"/>
        <v>Overall</v>
      </c>
    </row>
    <row r="20" spans="1:4" x14ac:dyDescent="0.35">
      <c r="A20" s="5">
        <v>46660</v>
      </c>
      <c r="B20" s="2">
        <v>3</v>
      </c>
      <c r="C20" s="4">
        <v>2</v>
      </c>
      <c r="D20" t="str">
        <f t="shared" si="0"/>
        <v>Overall</v>
      </c>
    </row>
    <row r="21" spans="1:4" x14ac:dyDescent="0.35">
      <c r="A21" s="5">
        <v>46752</v>
      </c>
      <c r="B21" s="2">
        <v>1</v>
      </c>
      <c r="C21" s="4">
        <v>1</v>
      </c>
      <c r="D21" t="str">
        <f t="shared" si="0"/>
        <v>Overall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FD7DE-F2F0-4D0D-BD70-80045CD4877C}">
  <dimension ref="A1:D21"/>
  <sheetViews>
    <sheetView workbookViewId="0">
      <selection activeCell="D1" sqref="D1:D1048576"/>
    </sheetView>
  </sheetViews>
  <sheetFormatPr defaultRowHeight="14.5" x14ac:dyDescent="0.35"/>
  <cols>
    <col min="1" max="3" width="18.6328125" customWidth="1"/>
    <col min="4" max="4" width="13.7265625" customWidth="1"/>
  </cols>
  <sheetData>
    <row r="1" spans="1:4" x14ac:dyDescent="0.35">
      <c r="A1" t="s">
        <v>14</v>
      </c>
      <c r="B1" s="2" t="s">
        <v>5</v>
      </c>
      <c r="C1" s="4" t="s">
        <v>13</v>
      </c>
      <c r="D1" t="s">
        <v>15</v>
      </c>
    </row>
    <row r="2" spans="1:4" x14ac:dyDescent="0.35">
      <c r="A2" s="5">
        <v>45016</v>
      </c>
      <c r="B2" s="2">
        <v>3</v>
      </c>
      <c r="C2" s="4">
        <v>2</v>
      </c>
      <c r="D2" t="str">
        <f t="shared" ref="D2:D21" si="0">"Overall"</f>
        <v>Overall</v>
      </c>
    </row>
    <row r="3" spans="1:4" x14ac:dyDescent="0.35">
      <c r="A3" s="5">
        <v>45107</v>
      </c>
      <c r="B3" s="2">
        <v>7</v>
      </c>
      <c r="C3" s="4">
        <v>7</v>
      </c>
      <c r="D3" t="str">
        <f t="shared" si="0"/>
        <v>Overall</v>
      </c>
    </row>
    <row r="4" spans="1:4" x14ac:dyDescent="0.35">
      <c r="A4" s="5">
        <v>45199</v>
      </c>
      <c r="B4" s="2">
        <v>2</v>
      </c>
      <c r="C4" s="4">
        <v>2</v>
      </c>
      <c r="D4" t="str">
        <f t="shared" si="0"/>
        <v>Overall</v>
      </c>
    </row>
    <row r="5" spans="1:4" x14ac:dyDescent="0.35">
      <c r="A5" s="5">
        <v>45291</v>
      </c>
      <c r="B5" s="2">
        <v>9</v>
      </c>
      <c r="C5" s="4">
        <v>6</v>
      </c>
      <c r="D5" t="str">
        <f t="shared" si="0"/>
        <v>Overall</v>
      </c>
    </row>
    <row r="6" spans="1:4" x14ac:dyDescent="0.35">
      <c r="A6" s="5">
        <v>45382</v>
      </c>
      <c r="B6" s="2">
        <f t="shared" ref="B6:B20" si="1">100/20</f>
        <v>5</v>
      </c>
      <c r="C6" s="4">
        <v>2</v>
      </c>
      <c r="D6" t="str">
        <f t="shared" si="0"/>
        <v>Overall</v>
      </c>
    </row>
    <row r="7" spans="1:4" x14ac:dyDescent="0.35">
      <c r="A7" s="5">
        <v>45473</v>
      </c>
      <c r="B7" s="2">
        <v>4</v>
      </c>
      <c r="C7" s="4">
        <v>2</v>
      </c>
      <c r="D7" t="str">
        <f t="shared" si="0"/>
        <v>Overall</v>
      </c>
    </row>
    <row r="8" spans="1:4" x14ac:dyDescent="0.35">
      <c r="A8" s="5">
        <v>45565</v>
      </c>
      <c r="B8" s="2">
        <f t="shared" si="1"/>
        <v>5</v>
      </c>
      <c r="C8" s="4">
        <v>2</v>
      </c>
      <c r="D8" t="str">
        <f t="shared" si="0"/>
        <v>Overall</v>
      </c>
    </row>
    <row r="9" spans="1:4" x14ac:dyDescent="0.35">
      <c r="A9" s="5">
        <v>45657</v>
      </c>
      <c r="B9" s="2">
        <f t="shared" si="1"/>
        <v>5</v>
      </c>
      <c r="C9" s="4">
        <v>4</v>
      </c>
      <c r="D9" t="str">
        <f t="shared" si="0"/>
        <v>Overall</v>
      </c>
    </row>
    <row r="10" spans="1:4" x14ac:dyDescent="0.35">
      <c r="A10" s="5">
        <v>45747</v>
      </c>
      <c r="B10" s="2">
        <v>1</v>
      </c>
      <c r="C10" s="4">
        <v>8</v>
      </c>
      <c r="D10" t="str">
        <f t="shared" si="0"/>
        <v>Overall</v>
      </c>
    </row>
    <row r="11" spans="1:4" x14ac:dyDescent="0.35">
      <c r="A11" s="5">
        <v>45838</v>
      </c>
      <c r="B11" s="2">
        <f t="shared" si="1"/>
        <v>5</v>
      </c>
      <c r="C11" s="4">
        <v>2</v>
      </c>
      <c r="D11" t="str">
        <f t="shared" si="0"/>
        <v>Overall</v>
      </c>
    </row>
    <row r="12" spans="1:4" x14ac:dyDescent="0.35">
      <c r="A12" s="5">
        <v>45930</v>
      </c>
      <c r="B12" s="2">
        <v>0</v>
      </c>
      <c r="C12" s="4">
        <v>5</v>
      </c>
      <c r="D12" t="str">
        <f t="shared" si="0"/>
        <v>Overall</v>
      </c>
    </row>
    <row r="13" spans="1:4" x14ac:dyDescent="0.35">
      <c r="A13" s="5">
        <v>46022</v>
      </c>
      <c r="B13" s="2">
        <f t="shared" si="1"/>
        <v>5</v>
      </c>
      <c r="C13" s="4">
        <v>2</v>
      </c>
      <c r="D13" t="str">
        <f t="shared" si="0"/>
        <v>Overall</v>
      </c>
    </row>
    <row r="14" spans="1:4" x14ac:dyDescent="0.35">
      <c r="A14" s="5">
        <v>46112</v>
      </c>
      <c r="B14" s="2">
        <f t="shared" si="1"/>
        <v>5</v>
      </c>
      <c r="C14" s="4">
        <v>0</v>
      </c>
      <c r="D14" t="str">
        <f t="shared" si="0"/>
        <v>Overall</v>
      </c>
    </row>
    <row r="15" spans="1:4" x14ac:dyDescent="0.35">
      <c r="A15" s="5">
        <v>46203</v>
      </c>
      <c r="B15" s="2">
        <v>9</v>
      </c>
      <c r="C15" s="4">
        <v>8</v>
      </c>
      <c r="D15" t="str">
        <f t="shared" si="0"/>
        <v>Overall</v>
      </c>
    </row>
    <row r="16" spans="1:4" x14ac:dyDescent="0.35">
      <c r="A16" s="5">
        <v>46295</v>
      </c>
      <c r="B16" s="2">
        <v>8</v>
      </c>
      <c r="C16" s="4">
        <v>10</v>
      </c>
      <c r="D16" t="str">
        <f t="shared" si="0"/>
        <v>Overall</v>
      </c>
    </row>
    <row r="17" spans="1:4" x14ac:dyDescent="0.35">
      <c r="A17" s="5">
        <v>46387</v>
      </c>
      <c r="B17" s="2">
        <f t="shared" si="1"/>
        <v>5</v>
      </c>
      <c r="C17" s="4">
        <v>3</v>
      </c>
      <c r="D17" t="str">
        <f t="shared" si="0"/>
        <v>Overall</v>
      </c>
    </row>
    <row r="18" spans="1:4" x14ac:dyDescent="0.35">
      <c r="A18" s="5">
        <v>46477</v>
      </c>
      <c r="B18" s="2">
        <f t="shared" si="1"/>
        <v>5</v>
      </c>
      <c r="C18" s="4">
        <v>7</v>
      </c>
      <c r="D18" t="str">
        <f t="shared" si="0"/>
        <v>Overall</v>
      </c>
    </row>
    <row r="19" spans="1:4" x14ac:dyDescent="0.35">
      <c r="A19" s="5">
        <v>46568</v>
      </c>
      <c r="B19" s="2">
        <v>10</v>
      </c>
      <c r="C19" s="4">
        <v>13</v>
      </c>
      <c r="D19" t="str">
        <f t="shared" si="0"/>
        <v>Overall</v>
      </c>
    </row>
    <row r="20" spans="1:4" x14ac:dyDescent="0.35">
      <c r="A20" s="5">
        <v>46660</v>
      </c>
      <c r="B20" s="2">
        <f t="shared" si="1"/>
        <v>5</v>
      </c>
      <c r="C20" s="4">
        <v>5</v>
      </c>
      <c r="D20" t="str">
        <f t="shared" si="0"/>
        <v>Overall</v>
      </c>
    </row>
    <row r="21" spans="1:4" x14ac:dyDescent="0.35">
      <c r="A21" s="5">
        <v>46752</v>
      </c>
      <c r="B21" s="2">
        <v>2</v>
      </c>
      <c r="C21" s="4">
        <v>6</v>
      </c>
      <c r="D21" t="str">
        <f t="shared" si="0"/>
        <v>Overall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58020-A8A9-4D42-BA77-19C9871C9C78}">
  <dimension ref="A1:D21"/>
  <sheetViews>
    <sheetView workbookViewId="0">
      <selection activeCell="D1" sqref="D1:D1048576"/>
    </sheetView>
  </sheetViews>
  <sheetFormatPr defaultRowHeight="14.5" x14ac:dyDescent="0.35"/>
  <cols>
    <col min="1" max="3" width="16.1796875" customWidth="1"/>
    <col min="4" max="4" width="13.7265625" customWidth="1"/>
  </cols>
  <sheetData>
    <row r="1" spans="1:4" x14ac:dyDescent="0.35">
      <c r="A1" t="s">
        <v>14</v>
      </c>
      <c r="B1" s="2" t="s">
        <v>5</v>
      </c>
      <c r="C1" s="4" t="s">
        <v>13</v>
      </c>
      <c r="D1" t="s">
        <v>15</v>
      </c>
    </row>
    <row r="2" spans="1:4" x14ac:dyDescent="0.35">
      <c r="A2" s="5">
        <v>45016</v>
      </c>
      <c r="B2" s="12">
        <v>2091365.8244095</v>
      </c>
      <c r="C2" s="13">
        <v>1458069.0906952701</v>
      </c>
      <c r="D2" t="str">
        <f t="shared" ref="D2:D21" si="0">"Overall"</f>
        <v>Overall</v>
      </c>
    </row>
    <row r="3" spans="1:4" x14ac:dyDescent="0.35">
      <c r="A3" s="5">
        <v>45107</v>
      </c>
      <c r="B3" s="12">
        <v>3012223.9544375995</v>
      </c>
      <c r="C3" s="13">
        <v>2352128.827509569</v>
      </c>
      <c r="D3" t="str">
        <f t="shared" si="0"/>
        <v>Overall</v>
      </c>
    </row>
    <row r="4" spans="1:4" x14ac:dyDescent="0.35">
      <c r="A4" s="5">
        <v>45199</v>
      </c>
      <c r="B4" s="12">
        <v>2465584.7052509668</v>
      </c>
      <c r="C4" s="13">
        <v>12766575.9045</v>
      </c>
      <c r="D4" t="str">
        <f t="shared" si="0"/>
        <v>Overall</v>
      </c>
    </row>
    <row r="5" spans="1:4" x14ac:dyDescent="0.35">
      <c r="A5" s="5">
        <v>45291</v>
      </c>
      <c r="B5" s="12">
        <v>2826199.8769828305</v>
      </c>
      <c r="C5" s="13">
        <v>569706.72899515578</v>
      </c>
      <c r="D5" t="str">
        <f t="shared" si="0"/>
        <v>Overall</v>
      </c>
    </row>
    <row r="6" spans="1:4" x14ac:dyDescent="0.35">
      <c r="A6" s="5">
        <v>45382</v>
      </c>
      <c r="B6" s="12">
        <v>3428672.7684347499</v>
      </c>
      <c r="C6" s="13">
        <f>1335200.04534905-500000</f>
        <v>835200.04534905008</v>
      </c>
      <c r="D6" t="str">
        <f t="shared" si="0"/>
        <v>Overall</v>
      </c>
    </row>
    <row r="7" spans="1:4" x14ac:dyDescent="0.35">
      <c r="A7" s="5">
        <v>45473</v>
      </c>
      <c r="B7" s="12">
        <v>2029416.4512851383</v>
      </c>
      <c r="C7" s="13">
        <v>8893891.9537182003</v>
      </c>
      <c r="D7" t="str">
        <f t="shared" si="0"/>
        <v>Overall</v>
      </c>
    </row>
    <row r="8" spans="1:4" x14ac:dyDescent="0.35">
      <c r="A8" s="5">
        <v>45565</v>
      </c>
      <c r="B8" s="12">
        <v>12721721.6384866</v>
      </c>
      <c r="C8" s="13">
        <v>3728201.5674744295</v>
      </c>
      <c r="D8" t="str">
        <f t="shared" si="0"/>
        <v>Overall</v>
      </c>
    </row>
    <row r="9" spans="1:4" x14ac:dyDescent="0.35">
      <c r="A9" s="5">
        <v>45657</v>
      </c>
      <c r="B9" s="12">
        <v>3070654.9782654094</v>
      </c>
      <c r="C9" s="13">
        <v>1362972.0486595491</v>
      </c>
      <c r="D9" t="str">
        <f t="shared" si="0"/>
        <v>Overall</v>
      </c>
    </row>
    <row r="10" spans="1:4" x14ac:dyDescent="0.35">
      <c r="A10" s="5">
        <v>45747</v>
      </c>
      <c r="B10" s="12">
        <v>3448476.3649944644</v>
      </c>
      <c r="C10" s="13">
        <v>2886575.9627548023</v>
      </c>
      <c r="D10" t="str">
        <f t="shared" si="0"/>
        <v>Overall</v>
      </c>
    </row>
    <row r="11" spans="1:4" x14ac:dyDescent="0.35">
      <c r="A11" s="5">
        <v>45838</v>
      </c>
      <c r="B11" s="12">
        <v>5400937.0054596299</v>
      </c>
      <c r="C11" s="13">
        <v>3960429.4775264519</v>
      </c>
      <c r="D11" t="str">
        <f t="shared" si="0"/>
        <v>Overall</v>
      </c>
    </row>
    <row r="12" spans="1:4" x14ac:dyDescent="0.35">
      <c r="A12" s="5">
        <v>45930</v>
      </c>
      <c r="B12" s="12">
        <v>2525808.3984510074</v>
      </c>
      <c r="C12" s="13">
        <v>2280337.4041445232</v>
      </c>
      <c r="D12" t="str">
        <f t="shared" si="0"/>
        <v>Overall</v>
      </c>
    </row>
    <row r="13" spans="1:4" x14ac:dyDescent="0.35">
      <c r="A13" s="5">
        <v>46022</v>
      </c>
      <c r="B13" s="12">
        <v>2078523.5294763499</v>
      </c>
      <c r="C13" s="13">
        <v>2127504.12556771</v>
      </c>
      <c r="D13" t="str">
        <f t="shared" si="0"/>
        <v>Overall</v>
      </c>
    </row>
    <row r="14" spans="1:4" x14ac:dyDescent="0.35">
      <c r="A14" s="5">
        <v>46112</v>
      </c>
      <c r="B14" s="12">
        <v>2870045.8789393981</v>
      </c>
      <c r="C14" s="13">
        <f>2465191.02348173-600000</f>
        <v>1865191.0234817299</v>
      </c>
      <c r="D14" t="str">
        <f t="shared" si="0"/>
        <v>Overall</v>
      </c>
    </row>
    <row r="15" spans="1:4" x14ac:dyDescent="0.35">
      <c r="A15" s="5">
        <v>46203</v>
      </c>
      <c r="B15" s="12">
        <v>10898760.275826801</v>
      </c>
      <c r="C15" s="13">
        <v>9126668.0735927541</v>
      </c>
      <c r="D15" t="str">
        <f t="shared" si="0"/>
        <v>Overall</v>
      </c>
    </row>
    <row r="16" spans="1:4" x14ac:dyDescent="0.35">
      <c r="A16" s="5">
        <v>46295</v>
      </c>
      <c r="B16" s="12">
        <v>2677035.5176900099</v>
      </c>
      <c r="C16" s="13">
        <v>2073902.1875551799</v>
      </c>
      <c r="D16" t="str">
        <f t="shared" si="0"/>
        <v>Overall</v>
      </c>
    </row>
    <row r="17" spans="1:4" x14ac:dyDescent="0.35">
      <c r="A17" s="5">
        <v>46387</v>
      </c>
      <c r="B17" s="12">
        <v>1826421.4536331899</v>
      </c>
      <c r="C17" s="13">
        <v>8477168.7004597001</v>
      </c>
      <c r="D17" t="str">
        <f t="shared" si="0"/>
        <v>Overall</v>
      </c>
    </row>
    <row r="18" spans="1:4" x14ac:dyDescent="0.35">
      <c r="A18" s="5">
        <v>46477</v>
      </c>
      <c r="B18" s="12">
        <v>1522346.6639380667</v>
      </c>
      <c r="C18" s="13">
        <v>1389749.6376621025</v>
      </c>
      <c r="D18" t="str">
        <f t="shared" si="0"/>
        <v>Overall</v>
      </c>
    </row>
    <row r="19" spans="1:4" x14ac:dyDescent="0.35">
      <c r="A19" s="5">
        <v>46568</v>
      </c>
      <c r="B19" s="12">
        <v>1611928.179802282</v>
      </c>
      <c r="C19" s="13">
        <v>1519719.617786258</v>
      </c>
      <c r="D19" t="str">
        <f t="shared" si="0"/>
        <v>Overall</v>
      </c>
    </row>
    <row r="20" spans="1:4" x14ac:dyDescent="0.35">
      <c r="A20" s="5">
        <v>46660</v>
      </c>
      <c r="B20" s="12">
        <v>1104320.4776627386</v>
      </c>
      <c r="C20" s="13">
        <v>535401.68638905976</v>
      </c>
      <c r="D20" t="str">
        <f t="shared" si="0"/>
        <v>Overall</v>
      </c>
    </row>
    <row r="21" spans="1:4" x14ac:dyDescent="0.35">
      <c r="A21" s="5">
        <v>46752</v>
      </c>
      <c r="B21" s="11">
        <v>1689556.052710003</v>
      </c>
      <c r="C21" s="13">
        <v>1659539.40029374</v>
      </c>
      <c r="D21" t="str">
        <f t="shared" si="0"/>
        <v>Overall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AB07B-8255-4595-884C-30186C362D5C}">
  <dimension ref="A1:D21"/>
  <sheetViews>
    <sheetView workbookViewId="0">
      <selection activeCell="D1" sqref="D1:D1048576"/>
    </sheetView>
  </sheetViews>
  <sheetFormatPr defaultRowHeight="14.5" x14ac:dyDescent="0.35"/>
  <cols>
    <col min="1" max="1" width="16.1796875" customWidth="1"/>
    <col min="2" max="2" width="26.7265625" customWidth="1"/>
    <col min="3" max="3" width="25.90625" customWidth="1"/>
    <col min="4" max="4" width="13.7265625" customWidth="1"/>
  </cols>
  <sheetData>
    <row r="1" spans="1:4" x14ac:dyDescent="0.35">
      <c r="A1" t="s">
        <v>14</v>
      </c>
      <c r="B1" s="2" t="s">
        <v>5</v>
      </c>
      <c r="C1" s="4" t="s">
        <v>13</v>
      </c>
      <c r="D1" t="s">
        <v>15</v>
      </c>
    </row>
    <row r="2" spans="1:4" x14ac:dyDescent="0.35">
      <c r="A2" s="5">
        <v>45016</v>
      </c>
      <c r="B2" s="12">
        <v>21768.1226627412</v>
      </c>
      <c r="C2" s="13">
        <v>2263.4223790925003</v>
      </c>
      <c r="D2" t="str">
        <f t="shared" ref="D2:D21" si="0">"Overall"</f>
        <v>Overall</v>
      </c>
    </row>
    <row r="3" spans="1:4" x14ac:dyDescent="0.35">
      <c r="A3" s="5">
        <v>45107</v>
      </c>
      <c r="B3" s="12">
        <v>44940.65324932654</v>
      </c>
      <c r="C3" s="13">
        <v>17645.090813131676</v>
      </c>
      <c r="D3" t="str">
        <f t="shared" si="0"/>
        <v>Overall</v>
      </c>
    </row>
    <row r="4" spans="1:4" x14ac:dyDescent="0.35">
      <c r="A4" s="5">
        <v>45199</v>
      </c>
      <c r="B4" s="12">
        <v>18738.111732852729</v>
      </c>
      <c r="C4" s="13">
        <v>15376.881291931961</v>
      </c>
      <c r="D4" t="str">
        <f t="shared" si="0"/>
        <v>Overall</v>
      </c>
    </row>
    <row r="5" spans="1:4" x14ac:dyDescent="0.35">
      <c r="A5" s="5">
        <v>45291</v>
      </c>
      <c r="B5" s="12">
        <v>29865.801127451086</v>
      </c>
      <c r="C5" s="13">
        <v>10064.617011360662</v>
      </c>
      <c r="D5" t="str">
        <f t="shared" si="0"/>
        <v>Overall</v>
      </c>
    </row>
    <row r="6" spans="1:4" x14ac:dyDescent="0.35">
      <c r="A6" s="5">
        <v>45382</v>
      </c>
      <c r="B6" s="12">
        <v>30514.948850059092</v>
      </c>
      <c r="C6" s="13">
        <v>8478.300425002355</v>
      </c>
      <c r="D6" t="str">
        <f t="shared" si="0"/>
        <v>Overall</v>
      </c>
    </row>
    <row r="7" spans="1:4" x14ac:dyDescent="0.35">
      <c r="A7" s="5">
        <v>45473</v>
      </c>
      <c r="B7" s="12">
        <v>19399.496206467924</v>
      </c>
      <c r="C7" s="13">
        <v>12287.66981919297</v>
      </c>
      <c r="D7" t="str">
        <f t="shared" si="0"/>
        <v>Overall</v>
      </c>
    </row>
    <row r="8" spans="1:4" x14ac:dyDescent="0.35">
      <c r="A8" s="5">
        <v>45565</v>
      </c>
      <c r="B8" s="12">
        <v>10957.734142478441</v>
      </c>
      <c r="C8" s="13">
        <v>183771.51762908598</v>
      </c>
      <c r="D8" t="str">
        <f t="shared" si="0"/>
        <v>Overall</v>
      </c>
    </row>
    <row r="9" spans="1:4" x14ac:dyDescent="0.35">
      <c r="A9" s="5">
        <v>45657</v>
      </c>
      <c r="B9" s="12">
        <v>32797.040553225503</v>
      </c>
      <c r="C9" s="13">
        <v>20099.069634782314</v>
      </c>
      <c r="D9" t="str">
        <f t="shared" si="0"/>
        <v>Overall</v>
      </c>
    </row>
    <row r="10" spans="1:4" x14ac:dyDescent="0.35">
      <c r="A10" s="5">
        <v>45747</v>
      </c>
      <c r="B10" s="12">
        <v>29708.448089629019</v>
      </c>
      <c r="C10" s="13">
        <v>24659.103549269588</v>
      </c>
      <c r="D10" t="str">
        <f t="shared" si="0"/>
        <v>Overall</v>
      </c>
    </row>
    <row r="11" spans="1:4" x14ac:dyDescent="0.35">
      <c r="A11" s="5">
        <v>45838</v>
      </c>
      <c r="B11" s="12">
        <v>19643.646543386199</v>
      </c>
      <c r="C11" s="13">
        <v>3666.8392853118548</v>
      </c>
      <c r="D11" t="str">
        <f t="shared" si="0"/>
        <v>Overall</v>
      </c>
    </row>
    <row r="12" spans="1:4" x14ac:dyDescent="0.35">
      <c r="A12" s="5">
        <v>45930</v>
      </c>
      <c r="B12" s="12">
        <v>29600.559134317999</v>
      </c>
      <c r="C12" s="13">
        <v>1427.6857681880399</v>
      </c>
      <c r="D12" t="str">
        <f t="shared" si="0"/>
        <v>Overall</v>
      </c>
    </row>
    <row r="13" spans="1:4" x14ac:dyDescent="0.35">
      <c r="A13" s="5">
        <v>46022</v>
      </c>
      <c r="B13" s="12">
        <v>45543.609916815854</v>
      </c>
      <c r="C13" s="13">
        <v>13597.843273856806</v>
      </c>
      <c r="D13" t="str">
        <f t="shared" si="0"/>
        <v>Overall</v>
      </c>
    </row>
    <row r="14" spans="1:4" x14ac:dyDescent="0.35">
      <c r="A14" s="5">
        <v>46112</v>
      </c>
      <c r="B14" s="12">
        <v>33753.074663475403</v>
      </c>
      <c r="C14" s="13">
        <v>5847.7372288046154</v>
      </c>
      <c r="D14" t="str">
        <f t="shared" si="0"/>
        <v>Overall</v>
      </c>
    </row>
    <row r="15" spans="1:4" x14ac:dyDescent="0.35">
      <c r="A15" s="5">
        <v>46203</v>
      </c>
      <c r="B15" s="12">
        <v>35123.468323715329</v>
      </c>
      <c r="C15" s="13">
        <v>30514.32553513717</v>
      </c>
      <c r="D15" t="str">
        <f t="shared" si="0"/>
        <v>Overall</v>
      </c>
    </row>
    <row r="16" spans="1:4" x14ac:dyDescent="0.35">
      <c r="A16" s="5">
        <v>46295</v>
      </c>
      <c r="B16" s="12">
        <v>47764.62591369162</v>
      </c>
      <c r="C16" s="13">
        <v>40828.849872920575</v>
      </c>
      <c r="D16" t="str">
        <f t="shared" si="0"/>
        <v>Overall</v>
      </c>
    </row>
    <row r="17" spans="1:4" x14ac:dyDescent="0.35">
      <c r="A17" s="5">
        <v>46387</v>
      </c>
      <c r="B17" s="12">
        <v>27472.489755420964</v>
      </c>
      <c r="C17" s="13">
        <v>11024.498271869334</v>
      </c>
      <c r="D17" t="str">
        <f t="shared" si="0"/>
        <v>Overall</v>
      </c>
    </row>
    <row r="18" spans="1:4" x14ac:dyDescent="0.35">
      <c r="A18" s="5">
        <v>46477</v>
      </c>
      <c r="B18" s="12">
        <v>443316.90676578501</v>
      </c>
      <c r="C18" s="13">
        <v>418279.999660036</v>
      </c>
      <c r="D18" t="str">
        <f t="shared" si="0"/>
        <v>Overall</v>
      </c>
    </row>
    <row r="19" spans="1:4" x14ac:dyDescent="0.35">
      <c r="A19" s="5">
        <v>46568</v>
      </c>
      <c r="B19" s="12">
        <v>40109.562840909501</v>
      </c>
      <c r="C19" s="13">
        <v>32691.520408270328</v>
      </c>
      <c r="D19" t="str">
        <f t="shared" si="0"/>
        <v>Overall</v>
      </c>
    </row>
    <row r="20" spans="1:4" x14ac:dyDescent="0.35">
      <c r="A20" s="5">
        <v>46660</v>
      </c>
      <c r="B20" s="12">
        <v>15287.138248150284</v>
      </c>
      <c r="C20" s="13">
        <v>127947.167921448</v>
      </c>
      <c r="D20" t="str">
        <f t="shared" si="0"/>
        <v>Overall</v>
      </c>
    </row>
    <row r="21" spans="1:4" x14ac:dyDescent="0.35">
      <c r="A21" s="5">
        <v>46752</v>
      </c>
      <c r="B21" s="11">
        <v>23694.561367386399</v>
      </c>
      <c r="C21" s="13">
        <v>20528.262112584791</v>
      </c>
      <c r="D21" t="str">
        <f t="shared" si="0"/>
        <v>Overall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740CB-AE87-41A7-A6FA-8E4F71D05E55}">
  <dimension ref="A1:A21"/>
  <sheetViews>
    <sheetView tabSelected="1" workbookViewId="0">
      <selection activeCell="C11" sqref="C11"/>
    </sheetView>
  </sheetViews>
  <sheetFormatPr defaultRowHeight="14.5" x14ac:dyDescent="0.35"/>
  <cols>
    <col min="1" max="1" width="16.1796875" customWidth="1"/>
  </cols>
  <sheetData>
    <row r="1" spans="1:1" x14ac:dyDescent="0.35">
      <c r="A1" t="s">
        <v>14</v>
      </c>
    </row>
    <row r="2" spans="1:1" x14ac:dyDescent="0.35">
      <c r="A2" s="5">
        <v>45016</v>
      </c>
    </row>
    <row r="3" spans="1:1" x14ac:dyDescent="0.35">
      <c r="A3" s="5">
        <v>45107</v>
      </c>
    </row>
    <row r="4" spans="1:1" x14ac:dyDescent="0.35">
      <c r="A4" s="5">
        <v>45199</v>
      </c>
    </row>
    <row r="5" spans="1:1" x14ac:dyDescent="0.35">
      <c r="A5" s="5">
        <v>45291</v>
      </c>
    </row>
    <row r="6" spans="1:1" x14ac:dyDescent="0.35">
      <c r="A6" s="5">
        <v>45382</v>
      </c>
    </row>
    <row r="7" spans="1:1" x14ac:dyDescent="0.35">
      <c r="A7" s="5">
        <v>45473</v>
      </c>
    </row>
    <row r="8" spans="1:1" x14ac:dyDescent="0.35">
      <c r="A8" s="5">
        <v>45565</v>
      </c>
    </row>
    <row r="9" spans="1:1" x14ac:dyDescent="0.35">
      <c r="A9" s="5">
        <v>45657</v>
      </c>
    </row>
    <row r="10" spans="1:1" x14ac:dyDescent="0.35">
      <c r="A10" s="5">
        <v>45747</v>
      </c>
    </row>
    <row r="11" spans="1:1" x14ac:dyDescent="0.35">
      <c r="A11" s="5">
        <v>45838</v>
      </c>
    </row>
    <row r="12" spans="1:1" x14ac:dyDescent="0.35">
      <c r="A12" s="5">
        <v>45930</v>
      </c>
    </row>
    <row r="13" spans="1:1" x14ac:dyDescent="0.35">
      <c r="A13" s="5">
        <v>46022</v>
      </c>
    </row>
    <row r="14" spans="1:1" x14ac:dyDescent="0.35">
      <c r="A14" s="5">
        <v>46112</v>
      </c>
    </row>
    <row r="15" spans="1:1" x14ac:dyDescent="0.35">
      <c r="A15" s="5">
        <v>46203</v>
      </c>
    </row>
    <row r="16" spans="1:1" x14ac:dyDescent="0.35">
      <c r="A16" s="5">
        <v>46295</v>
      </c>
    </row>
    <row r="17" spans="1:1" x14ac:dyDescent="0.35">
      <c r="A17" s="5">
        <v>46387</v>
      </c>
    </row>
    <row r="18" spans="1:1" x14ac:dyDescent="0.35">
      <c r="A18" s="5">
        <v>46477</v>
      </c>
    </row>
    <row r="19" spans="1:1" x14ac:dyDescent="0.35">
      <c r="A19" s="5">
        <v>46568</v>
      </c>
    </row>
    <row r="20" spans="1:1" x14ac:dyDescent="0.35">
      <c r="A20" s="5">
        <v>46660</v>
      </c>
    </row>
    <row r="21" spans="1:1" x14ac:dyDescent="0.35">
      <c r="A21" s="5">
        <v>46752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Participants</vt:lpstr>
      <vt:lpstr>Engagements</vt:lpstr>
      <vt:lpstr>TechnicalSupports</vt:lpstr>
      <vt:lpstr>Sales</vt:lpstr>
      <vt:lpstr>AccessToFinance</vt:lpstr>
      <vt:lpstr>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Celucus, Wisner</dc:creator>
  <cp:lastModifiedBy>Celucus, Wisner</cp:lastModifiedBy>
  <dcterms:created xsi:type="dcterms:W3CDTF">2024-12-02T15:05:53Z</dcterms:created>
  <dcterms:modified xsi:type="dcterms:W3CDTF">2024-12-02T21:17:57Z</dcterms:modified>
</cp:coreProperties>
</file>